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20" yWindow="0" windowWidth="25600" windowHeight="14900" tabRatio="500"/>
  </bookViews>
  <sheets>
    <sheet name="Routenplanung" sheetId="1" r:id="rId1"/>
    <sheet name="Blatt1" sheetId="2" r:id="rId2"/>
  </sheets>
  <definedNames>
    <definedName name="_xlnm.Print_Area" localSheetId="0">Routenplanung!$A$1:$K$148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9" i="1"/>
  <c r="I72" i="1"/>
  <c r="I79" i="1"/>
  <c r="I97" i="1"/>
  <c r="I102" i="1"/>
  <c r="I108" i="1"/>
  <c r="I113" i="1"/>
  <c r="I118" i="1"/>
  <c r="I141" i="1"/>
  <c r="I4" i="1"/>
  <c r="G134" i="1"/>
  <c r="F134" i="1"/>
  <c r="G108" i="1"/>
  <c r="F108" i="1"/>
  <c r="G97" i="1"/>
  <c r="F97" i="1"/>
  <c r="G92" i="1"/>
  <c r="F92" i="1"/>
  <c r="G84" i="1"/>
  <c r="F84" i="1"/>
  <c r="G79" i="1"/>
  <c r="F79" i="1"/>
  <c r="H134" i="1"/>
  <c r="H129" i="1"/>
  <c r="G129" i="1"/>
  <c r="F129" i="1"/>
  <c r="H124" i="1"/>
  <c r="G123" i="1"/>
  <c r="F123" i="1"/>
  <c r="G113" i="1"/>
  <c r="F113" i="1"/>
  <c r="G112" i="1"/>
  <c r="F112" i="1"/>
  <c r="G117" i="1"/>
  <c r="F117" i="1"/>
  <c r="G124" i="1"/>
  <c r="F124" i="1"/>
  <c r="G118" i="1"/>
  <c r="F118" i="1"/>
  <c r="G122" i="1"/>
  <c r="F122" i="1"/>
  <c r="H118" i="1"/>
  <c r="H65" i="1"/>
  <c r="H92" i="1"/>
  <c r="H141" i="1"/>
  <c r="H37" i="1"/>
  <c r="H52" i="1"/>
  <c r="H59" i="1"/>
  <c r="H84" i="1"/>
  <c r="H4" i="1"/>
  <c r="G72" i="1"/>
  <c r="F72" i="1"/>
  <c r="G68" i="1"/>
  <c r="F68" i="1"/>
  <c r="G65" i="1"/>
  <c r="F65" i="1"/>
  <c r="G64" i="1"/>
  <c r="F64" i="1"/>
  <c r="G63" i="1"/>
  <c r="F63" i="1"/>
  <c r="G62" i="1"/>
  <c r="F62" i="1"/>
  <c r="G58" i="1"/>
  <c r="F58" i="1"/>
  <c r="G59" i="1"/>
  <c r="F59" i="1"/>
  <c r="G57" i="1"/>
  <c r="F57" i="1"/>
  <c r="G56" i="1"/>
  <c r="F56" i="1"/>
  <c r="G52" i="1"/>
  <c r="G49" i="1"/>
  <c r="G46" i="1"/>
  <c r="G45" i="1"/>
  <c r="F49" i="1"/>
  <c r="F52" i="1"/>
  <c r="G30" i="1"/>
  <c r="G28" i="1"/>
  <c r="G25" i="1"/>
  <c r="G24" i="1"/>
  <c r="G23" i="1"/>
  <c r="F46" i="1"/>
  <c r="F45" i="1"/>
  <c r="F41" i="1"/>
  <c r="G41" i="1"/>
  <c r="F37" i="1"/>
  <c r="F32" i="1"/>
  <c r="F31" i="1"/>
  <c r="F30" i="1"/>
  <c r="F28" i="1"/>
  <c r="F24" i="1"/>
  <c r="F25" i="1"/>
  <c r="F23" i="1"/>
  <c r="F22" i="1"/>
</calcChain>
</file>

<file path=xl/comments1.xml><?xml version="1.0" encoding="utf-8"?>
<comments xmlns="http://schemas.openxmlformats.org/spreadsheetml/2006/main">
  <authors>
    <author>Christian Joos</author>
  </authors>
  <commentList>
    <comment ref="B13" authorId="0">
      <text>
        <r>
          <rPr>
            <sz val="9"/>
            <color indexed="81"/>
            <rFont val="Calibri"/>
            <family val="2"/>
          </rPr>
          <t>E</t>
        </r>
        <r>
          <rPr>
            <sz val="10"/>
            <color indexed="81"/>
            <rFont val="Calibri"/>
          </rPr>
          <t>agle Riders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>11864 S la Cienega Blvd
Inglewood, CA, 90304, USA</t>
        </r>
      </text>
    </comment>
    <comment ref="B37" authorId="0">
      <text>
        <r>
          <rPr>
            <sz val="10"/>
            <color indexed="81"/>
            <rFont val="Calibri"/>
          </rPr>
          <t xml:space="preserve">2662 Main St, Cambria, CA, 93428 
http://goo.gl/maps/WGjC9
75$ /2 Personen   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41" authorId="0">
      <text>
        <r>
          <rPr>
            <sz val="10"/>
            <color indexed="81"/>
            <rFont val="Calibri"/>
          </rPr>
          <t xml:space="preserve">2662 Main St, Cambria, CA, 93428 
http://goo.gl/maps/WGjC9
75$ /2 Personen   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<sst xmlns="http://schemas.openxmlformats.org/spreadsheetml/2006/main" count="286" uniqueCount="221">
  <si>
    <t>LA</t>
  </si>
  <si>
    <t>Berkeley</t>
  </si>
  <si>
    <t>Yosemite</t>
  </si>
  <si>
    <t>km</t>
  </si>
  <si>
    <t>Gunnison County</t>
  </si>
  <si>
    <t>Mancos Colorado</t>
  </si>
  <si>
    <t>Canyonlands (Dead Horse Mesa)</t>
  </si>
  <si>
    <t>Tioga Pass</t>
  </si>
  <si>
    <t>Highway 1</t>
  </si>
  <si>
    <t>Highway 12</t>
  </si>
  <si>
    <t>Black Canyon of the Gunison</t>
  </si>
  <si>
    <t>Las Vegas</t>
  </si>
  <si>
    <t>Grand Canyon</t>
  </si>
  <si>
    <t>Bluff</t>
  </si>
  <si>
    <t>Mesa Verda National Park</t>
  </si>
  <si>
    <t>gebucht, bezahlt</t>
  </si>
  <si>
    <t>N33.92536 W118.37001</t>
  </si>
  <si>
    <t>GPS Koordinaten</t>
  </si>
  <si>
    <t>N34.06578 W118.99481</t>
  </si>
  <si>
    <t>N34.55161 W120.35758</t>
  </si>
  <si>
    <t>N34.78169 W120.46608</t>
  </si>
  <si>
    <t>N34.92734 W120.56652</t>
  </si>
  <si>
    <t>N35.09963 W120.61272</t>
  </si>
  <si>
    <t>Sehenswürdigkeiten</t>
  </si>
  <si>
    <t>Unterkunft</t>
  </si>
  <si>
    <t>N36.27274 W121.81091</t>
  </si>
  <si>
    <t>Garapata Street Park</t>
  </si>
  <si>
    <t>N36.45632 W121.92478</t>
  </si>
  <si>
    <t>N36.56105 W121.92795</t>
  </si>
  <si>
    <t>N36.57243 W121.96970</t>
  </si>
  <si>
    <t>N36.58478 W121.96520</t>
  </si>
  <si>
    <t>N36.62059 W121.93034</t>
  </si>
  <si>
    <t>N36.73196 W121.78422</t>
  </si>
  <si>
    <t>Half Moon Bay, SF</t>
  </si>
  <si>
    <t>N37.43034 W122.42757</t>
  </si>
  <si>
    <t>N37.58418 W122.50847</t>
  </si>
  <si>
    <t>N37.83276 W122.48156</t>
  </si>
  <si>
    <t>Golden Gate Bridge, SF</t>
  </si>
  <si>
    <t>Oakland, SF</t>
  </si>
  <si>
    <t>Lombard Street, SF</t>
  </si>
  <si>
    <t>N37.80198 W122.41911</t>
  </si>
  <si>
    <t>Pear 45, Fishermans Warft</t>
  </si>
  <si>
    <t>N37.80894 W122.41793</t>
  </si>
  <si>
    <t>Mason Street</t>
  </si>
  <si>
    <t>N37.79507 W122.41149</t>
  </si>
  <si>
    <t>N37.79575 W122.40426</t>
  </si>
  <si>
    <t>Americas Best Value Inn-Berkeley</t>
  </si>
  <si>
    <t>1620 San Pablo Ave</t>
  </si>
  <si>
    <t>510-525-6770</t>
  </si>
  <si>
    <t>Berkeley, Kalifornien, 94710 US</t>
  </si>
  <si>
    <t>N37.87472 W122.29393</t>
  </si>
  <si>
    <t>ml</t>
  </si>
  <si>
    <t>Mo, 23.06.2014</t>
  </si>
  <si>
    <t>Di, 24.06.2014</t>
  </si>
  <si>
    <t>Start / Ziei</t>
  </si>
  <si>
    <t>Big Sur</t>
  </si>
  <si>
    <t>17 Miles Drive</t>
  </si>
  <si>
    <t>"</t>
  </si>
  <si>
    <t>N37.64003 W121.21738</t>
  </si>
  <si>
    <t>N37.63814 W121.09652</t>
  </si>
  <si>
    <t>N37.64176 W120.58472</t>
  </si>
  <si>
    <t>Mariposa Grove, Yosemite</t>
  </si>
  <si>
    <t>N37.50224 W119.60987</t>
  </si>
  <si>
    <t>9010 Curry Village Dr</t>
  </si>
  <si>
    <t>Yosemite National Park, CA 95389</t>
  </si>
  <si>
    <t>+1-801-559-4884</t>
  </si>
  <si>
    <t>N37.73838 W119.57267</t>
  </si>
  <si>
    <t>Mi, 25.06.2014</t>
  </si>
  <si>
    <t>Zeit</t>
  </si>
  <si>
    <t>Datum</t>
  </si>
  <si>
    <t>Do, 26.06.2014</t>
  </si>
  <si>
    <t>N37.91113 W119.25662</t>
  </si>
  <si>
    <t>N37.98740 W119.14100</t>
  </si>
  <si>
    <t>Mono Lake</t>
  </si>
  <si>
    <t>Little A'le'inn</t>
  </si>
  <si>
    <t>Nv-375</t>
  </si>
  <si>
    <t>Alamo, Nevada, 89001, US</t>
  </si>
  <si>
    <t>Little A'le'inn3</t>
  </si>
  <si>
    <t>Cathedral Gorge State Park</t>
  </si>
  <si>
    <t>N37.82226 W114.41649</t>
  </si>
  <si>
    <t>N37.43565 W113.20102</t>
  </si>
  <si>
    <t>N37.17654 W113.29924</t>
  </si>
  <si>
    <t xml:space="preserve">Tel: 1 (435) 635-4010 </t>
  </si>
  <si>
    <t>650 W State St, Hurricane</t>
  </si>
  <si>
    <t xml:space="preserve">Rodeway Inn </t>
  </si>
  <si>
    <t>Fr, 27.06.2014</t>
  </si>
  <si>
    <t>Sa, 28.06.2014</t>
  </si>
  <si>
    <t>N37.28498 W112.94752</t>
  </si>
  <si>
    <t>Zion National Park</t>
  </si>
  <si>
    <t>N37.47530 W112.24299</t>
  </si>
  <si>
    <t>Bryce Canyon</t>
  </si>
  <si>
    <t>Escalante, Ut</t>
  </si>
  <si>
    <t>N37.76546 W111.60186</t>
  </si>
  <si>
    <t>Moab, Ut</t>
  </si>
  <si>
    <t>So, 29.06.2014</t>
  </si>
  <si>
    <t>N37.93024 W111.43085</t>
  </si>
  <si>
    <t>Boulder, Ut</t>
  </si>
  <si>
    <t>N38.36709 W110.81199</t>
  </si>
  <si>
    <t>N38.37524 W110.70374</t>
  </si>
  <si>
    <t>N38.57018 W109.55081</t>
  </si>
  <si>
    <t>Phone: 435-259-6686</t>
  </si>
  <si>
    <t>Motel 6</t>
  </si>
  <si>
    <t xml:space="preserve">Moab, UT 84532 , 1089 N Main St </t>
  </si>
  <si>
    <r>
      <t xml:space="preserve">gebucht, </t>
    </r>
    <r>
      <rPr>
        <sz val="12"/>
        <color rgb="FFFF0000"/>
        <rFont val="Arial"/>
      </rPr>
      <t>nicht bezahlt</t>
    </r>
  </si>
  <si>
    <t>gebucht, bezahlt  (PayPal)</t>
  </si>
  <si>
    <r>
      <rPr>
        <sz val="12"/>
        <color rgb="FFFF0000"/>
        <rFont val="Arial"/>
      </rPr>
      <t>bei Ankunft nach 7pm anrufen:</t>
    </r>
    <r>
      <rPr>
        <sz val="12"/>
        <color theme="1"/>
        <rFont val="Arial"/>
      </rPr>
      <t xml:space="preserve"> 775-729-2515</t>
    </r>
  </si>
  <si>
    <t>$45</t>
  </si>
  <si>
    <t>Mo, 30.06.2014</t>
  </si>
  <si>
    <t>Di, 01.07.2014</t>
  </si>
  <si>
    <t xml:space="preserve">Mi, 02.07.2014 </t>
  </si>
  <si>
    <t xml:space="preserve">Do, 03.07.2014 </t>
  </si>
  <si>
    <t>Fr, 04.07.2014</t>
  </si>
  <si>
    <t>Sa, 05.07.2014</t>
  </si>
  <si>
    <t xml:space="preserve">So, 06.07.2014 </t>
  </si>
  <si>
    <t xml:space="preserve">Mo, 07.07.2014 </t>
  </si>
  <si>
    <t>Di, 08.07.2014</t>
  </si>
  <si>
    <t>Mi, 09.07.2014</t>
  </si>
  <si>
    <t xml:space="preserve">Do, 10.07.2014 </t>
  </si>
  <si>
    <t xml:space="preserve">Fr, 11.07.2014 </t>
  </si>
  <si>
    <t xml:space="preserve">So, 22.06.2014 </t>
  </si>
  <si>
    <t xml:space="preserve">FLH Zürich </t>
  </si>
  <si>
    <t>Los Angeles</t>
  </si>
  <si>
    <t>Hotel Front Desk: 1-310-6427500</t>
  </si>
  <si>
    <t>Hotel Crowne Plaza</t>
  </si>
  <si>
    <t>5985 W. Century Blvd, LoS Angeles Calofornia</t>
  </si>
  <si>
    <t>Moab</t>
  </si>
  <si>
    <t>PAUSENTAG</t>
  </si>
  <si>
    <t>Rifle, Colorado</t>
  </si>
  <si>
    <t xml:space="preserve">499 Airport Rd, Rifle, CO, 81650 USA </t>
  </si>
  <si>
    <t xml:space="preserve">Hampton Inn &amp; Suites Rifle </t>
  </si>
  <si>
    <t xml:space="preserve">1 (970) 625-1500 </t>
  </si>
  <si>
    <t>$ 86</t>
  </si>
  <si>
    <t>Aspen</t>
  </si>
  <si>
    <t>Independence Pass</t>
  </si>
  <si>
    <t xml:space="preserve">Desert Rose Inn &amp; Cabins </t>
  </si>
  <si>
    <t xml:space="preserve">701 West Main Street Bluff (Utah), UT 84512 </t>
  </si>
  <si>
    <t>+14356722303</t>
  </si>
  <si>
    <t>Motel 6 Page</t>
  </si>
  <si>
    <t xml:space="preserve">4013M58573 </t>
  </si>
  <si>
    <t>637 S Lake Powell Boulevard,Page, AZ, 86040</t>
  </si>
  <si>
    <t>Phone: (928) 645-5888</t>
  </si>
  <si>
    <t xml:space="preserve">Hurricane </t>
  </si>
  <si>
    <t>I-40 At Route 66, Exit #161 Williams, AZ, 86046</t>
  </si>
  <si>
    <t xml:space="preserve">Motel 6 Williams West - Grand Canyon </t>
  </si>
  <si>
    <t>Phone: (928) 635-9000</t>
  </si>
  <si>
    <t>4010M47418</t>
  </si>
  <si>
    <t>Williams, AZ</t>
  </si>
  <si>
    <t>Page, AZ</t>
  </si>
  <si>
    <t xml:space="preserve">Sa, 12.07.2014 </t>
  </si>
  <si>
    <t>RÜCKFLUG</t>
  </si>
  <si>
    <t>n. bez.</t>
  </si>
  <si>
    <t>bez.</t>
  </si>
  <si>
    <t>HINFLUG</t>
  </si>
  <si>
    <t>37760 W. US Hwy 50, Gunnison, CO, 81230 USA</t>
  </si>
  <si>
    <t>Rodeway Inn Gunnison</t>
  </si>
  <si>
    <t xml:space="preserve">Tel: 1 (970) 641-0500, </t>
  </si>
  <si>
    <t>Mancos</t>
  </si>
  <si>
    <t>MESA VERDE MOTEL</t>
  </si>
  <si>
    <t>191 W. RAILROAD AVE · MANCOS</t>
  </si>
  <si>
    <t>1-800-825-6372</t>
  </si>
  <si>
    <t>25 South 100 West, Escalante,</t>
  </si>
  <si>
    <t>Cowboy County Inn</t>
  </si>
  <si>
    <t>Tel: 1 (435) 6164066</t>
  </si>
  <si>
    <t>Caesars Palace</t>
  </si>
  <si>
    <t>3570 Las Vegas Boulevard South</t>
  </si>
  <si>
    <t>Phone: +1 702 731-7110</t>
  </si>
  <si>
    <t>Hoover Dam</t>
  </si>
  <si>
    <t>N36.01554 W114.74055</t>
  </si>
  <si>
    <t>Route 66</t>
  </si>
  <si>
    <t>N35.54142 W113.41015</t>
  </si>
  <si>
    <t>N36.04153 W111.82683</t>
  </si>
  <si>
    <t>Monument Valley</t>
  </si>
  <si>
    <t xml:space="preserve">Oatman </t>
  </si>
  <si>
    <t>Needles</t>
  </si>
  <si>
    <t>N35.026417 W114.383677</t>
  </si>
  <si>
    <t>N34.82293 W114.59751</t>
  </si>
  <si>
    <t>1102 E. Broadway, Needles, CA, 92363 USA</t>
  </si>
  <si>
    <t>Americas Best Value Inn Needles, Needles</t>
  </si>
  <si>
    <t>Travelodge Inn and Suites Yucca Valley</t>
  </si>
  <si>
    <t>gebucht,</t>
  </si>
  <si>
    <t xml:space="preserve"> 20 $ im Hotel</t>
  </si>
  <si>
    <t>Yucca Valley</t>
  </si>
  <si>
    <t>54850 29 Palm Hwy, Yucca Valley, CA</t>
  </si>
  <si>
    <t>Phone: +1 760 365-3311</t>
  </si>
  <si>
    <t>BEST WESTERN Moreno Hotel &amp; Suites, Moreno Valley</t>
  </si>
  <si>
    <t>24840 Elder Ave, Moreno Valley, CA, 92557 USA</t>
  </si>
  <si>
    <t>Tel: 1 (951) 924-4546</t>
  </si>
  <si>
    <t>Moreno Valley LA</t>
  </si>
  <si>
    <t>Yoshua Tree NP</t>
  </si>
  <si>
    <t>N38.78228 W109.59498</t>
  </si>
  <si>
    <t>N38.68786 W109.53646</t>
  </si>
  <si>
    <t>N39.52254 W107.77206</t>
  </si>
  <si>
    <t>N38.75489 W109.32746</t>
  </si>
  <si>
    <t>Highway 128</t>
  </si>
  <si>
    <t>N38.39379 W109.97840</t>
  </si>
  <si>
    <t>N39.19024 W106.81710</t>
  </si>
  <si>
    <t>N39.41287 W107.18712</t>
  </si>
  <si>
    <t>N38.56237 W107.74143</t>
  </si>
  <si>
    <t>N37.00285 W110.17392</t>
  </si>
  <si>
    <t>N37.28127 W109.57131</t>
  </si>
  <si>
    <t>N37.16104 W108.46435</t>
  </si>
  <si>
    <t>N35.24835 W112.19601</t>
  </si>
  <si>
    <t>N33.90155 W115.84107</t>
  </si>
  <si>
    <t>San Simeon</t>
  </si>
  <si>
    <t>9070 Castillo Dr, San Simeon, CA 93452</t>
  </si>
  <si>
    <t>Phone: +1-805-927-8691</t>
  </si>
  <si>
    <t xml:space="preserve">1212M88546 </t>
  </si>
  <si>
    <t>N35.61147 W121.14181</t>
  </si>
  <si>
    <t>N37.648938 W115.736993</t>
  </si>
  <si>
    <t>El Kolob Canyon</t>
  </si>
  <si>
    <t>N38.59038 W109.56262</t>
  </si>
  <si>
    <t>N38.52957 W106.95922</t>
  </si>
  <si>
    <t>N39.108619 W106.563992</t>
  </si>
  <si>
    <t>N37.346956 W108.289987</t>
  </si>
  <si>
    <t>N36.906302 W111.475799</t>
  </si>
  <si>
    <t>N36.116133 W115.174280</t>
  </si>
  <si>
    <t>N34.115238 W116.467190</t>
  </si>
  <si>
    <t>N33.941057 W117.229330</t>
  </si>
  <si>
    <t>Lower Antelope Canyon</t>
  </si>
  <si>
    <t>N36.897007 W111.407513</t>
  </si>
  <si>
    <t>Routemap USA "Wild West 2014"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</si>
</sst>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CHF&quot;\ #,##0;[Red]&quot;CHF&quot;\ \-#,##0"/>
    <numFmt numFmtId="164" formatCode="0.0"/>
    <numFmt numFmtId="165" formatCode="[$€-2]\ #,##0;[Red]\-[$€-2]\ #,##0"/>
    <numFmt numFmtId="166" formatCode="[$€-2]\ #,##0.00;[Red]\-[$€-2]\ #,##0.00"/>
    <numFmt numFmtId="167" formatCode="#,##0.00[$$-45C]_-"/>
    <numFmt numFmtId="168" formatCode="#,##0[$$-45C]_-;[Red]#,##0[$$-45C]\-"/>
    <numFmt numFmtId="169" formatCode="#,##0[$$-45C]_-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theme="1"/>
      <name val="Arial"/>
    </font>
    <font>
      <sz val="12"/>
      <color rgb="FF000000"/>
      <name val="Arial"/>
    </font>
    <font>
      <sz val="9"/>
      <color indexed="81"/>
      <name val="Calibri"/>
      <family val="2"/>
    </font>
    <font>
      <sz val="10"/>
      <color indexed="81"/>
      <name val="Calibri"/>
    </font>
    <font>
      <sz val="12"/>
      <color rgb="FFFF0000"/>
      <name val="Arial"/>
    </font>
    <font>
      <b/>
      <sz val="20"/>
      <color theme="1"/>
      <name val="Arial"/>
    </font>
    <font>
      <sz val="9"/>
      <color rgb="FFA82100"/>
      <name val="ArialMT"/>
    </font>
    <font>
      <sz val="13"/>
      <color theme="1"/>
      <name val="Times"/>
    </font>
    <font>
      <b/>
      <sz val="15"/>
      <color theme="1"/>
      <name val="Times"/>
    </font>
    <font>
      <b/>
      <sz val="12"/>
      <color theme="1"/>
      <name val="Arial"/>
    </font>
    <font>
      <sz val="12"/>
      <name val="Arial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35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1" fillId="0" borderId="0" xfId="23"/>
    <xf numFmtId="14" fontId="3" fillId="3" borderId="0" xfId="0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2" borderId="0" xfId="0" applyFont="1" applyFill="1" applyBorder="1"/>
    <xf numFmtId="0" fontId="3" fillId="3" borderId="1" xfId="0" applyFont="1" applyFill="1" applyBorder="1"/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2" borderId="2" xfId="0" applyFont="1" applyFill="1" applyBorder="1"/>
    <xf numFmtId="1" fontId="3" fillId="0" borderId="2" xfId="0" applyNumberFormat="1" applyFont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23" applyAlignment="1">
      <alignment horizontal="right"/>
    </xf>
    <xf numFmtId="0" fontId="8" fillId="0" borderId="0" xfId="0" applyFont="1"/>
    <xf numFmtId="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9" fillId="0" borderId="0" xfId="0" applyFont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4" fillId="4" borderId="0" xfId="0" applyFont="1" applyFill="1" applyAlignment="1">
      <alignment horizontal="right"/>
    </xf>
    <xf numFmtId="0" fontId="12" fillId="0" borderId="3" xfId="0" applyFont="1" applyBorder="1"/>
    <xf numFmtId="4" fontId="3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13" fillId="2" borderId="0" xfId="0" applyFont="1" applyFill="1"/>
    <xf numFmtId="1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 applyAlignment="1">
      <alignment horizontal="right"/>
    </xf>
    <xf numFmtId="169" fontId="3" fillId="0" borderId="2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9" fontId="3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</cellXfs>
  <cellStyles count="352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Besuchter Link" xfId="35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7</xdr:col>
      <xdr:colOff>393700</xdr:colOff>
      <xdr:row>37</xdr:row>
      <xdr:rowOff>177800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143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7</xdr:col>
      <xdr:colOff>482600</xdr:colOff>
      <xdr:row>0</xdr:row>
      <xdr:rowOff>88900</xdr:rowOff>
    </xdr:from>
    <xdr:to>
      <xdr:col>14</xdr:col>
      <xdr:colOff>647700</xdr:colOff>
      <xdr:row>37</xdr:row>
      <xdr:rowOff>152400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1100" y="889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825500</xdr:colOff>
      <xdr:row>0</xdr:row>
      <xdr:rowOff>139700</xdr:rowOff>
    </xdr:from>
    <xdr:to>
      <xdr:col>22</xdr:col>
      <xdr:colOff>63500</xdr:colOff>
      <xdr:row>35</xdr:row>
      <xdr:rowOff>139700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60300" y="1397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342900</xdr:colOff>
      <xdr:row>0</xdr:row>
      <xdr:rowOff>114300</xdr:rowOff>
    </xdr:from>
    <xdr:to>
      <xdr:col>29</xdr:col>
      <xdr:colOff>419100</xdr:colOff>
      <xdr:row>35</xdr:row>
      <xdr:rowOff>114300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783300" y="1143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29</xdr:col>
      <xdr:colOff>800100</xdr:colOff>
      <xdr:row>0</xdr:row>
      <xdr:rowOff>114300</xdr:rowOff>
    </xdr:from>
    <xdr:to>
      <xdr:col>37</xdr:col>
      <xdr:colOff>38100</xdr:colOff>
      <xdr:row>35</xdr:row>
      <xdr:rowOff>114300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07900" y="1143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38</xdr:row>
      <xdr:rowOff>139700</xdr:rowOff>
    </xdr:from>
    <xdr:to>
      <xdr:col>7</xdr:col>
      <xdr:colOff>266700</xdr:colOff>
      <xdr:row>73</xdr:row>
      <xdr:rowOff>139700</xdr:rowOff>
    </xdr:to>
    <xdr:pic>
      <xdr:nvPicPr>
        <xdr:cNvPr id="7" name="Bild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0" y="7861300"/>
          <a:ext cx="5943600" cy="7112000"/>
        </a:xfrm>
        <a:prstGeom prst="rect">
          <a:avLst/>
        </a:prstGeom>
      </xdr:spPr>
    </xdr:pic>
    <xdr:clientData/>
  </xdr:twoCellAnchor>
  <xdr:twoCellAnchor editAs="oneCell">
    <xdr:from>
      <xdr:col>7</xdr:col>
      <xdr:colOff>546100</xdr:colOff>
      <xdr:row>38</xdr:row>
      <xdr:rowOff>139700</xdr:rowOff>
    </xdr:from>
    <xdr:to>
      <xdr:col>14</xdr:col>
      <xdr:colOff>622300</xdr:colOff>
      <xdr:row>73</xdr:row>
      <xdr:rowOff>139700</xdr:rowOff>
    </xdr:to>
    <xdr:pic>
      <xdr:nvPicPr>
        <xdr:cNvPr id="8" name="Bild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13500" y="7861300"/>
          <a:ext cx="5943600" cy="71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58"/>
  <sheetViews>
    <sheetView showGridLines="0" tabSelected="1" workbookViewId="0">
      <pane ySplit="5" topLeftCell="A98" activePane="bottomLeft" state="frozen"/>
      <selection pane="bottomLeft" activeCell="A2" sqref="A2"/>
    </sheetView>
  </sheetViews>
  <sheetFormatPr baseColWidth="10" defaultRowHeight="15" x14ac:dyDescent="0"/>
  <cols>
    <col min="1" max="1" width="15" style="3" customWidth="1"/>
    <col min="2" max="2" width="30.1640625" style="1" bestFit="1" customWidth="1"/>
    <col min="3" max="3" width="31" style="1" bestFit="1" customWidth="1"/>
    <col min="4" max="4" width="25" style="1" bestFit="1" customWidth="1"/>
    <col min="5" max="5" width="6.1640625" style="3" bestFit="1" customWidth="1"/>
    <col min="6" max="6" width="4.6640625" style="3" bestFit="1" customWidth="1"/>
    <col min="7" max="7" width="4.5" style="17" bestFit="1" customWidth="1"/>
    <col min="8" max="8" width="8.83203125" style="3" bestFit="1" customWidth="1"/>
    <col min="9" max="9" width="10.33203125" style="3" bestFit="1" customWidth="1"/>
    <col min="10" max="10" width="42.6640625" style="1" bestFit="1" customWidth="1"/>
    <col min="11" max="11" width="25.1640625" style="43" customWidth="1"/>
    <col min="12" max="16384" width="10.83203125" style="1"/>
  </cols>
  <sheetData>
    <row r="2" spans="1:26" ht="23">
      <c r="A2" s="50" t="s">
        <v>220</v>
      </c>
    </row>
    <row r="4" spans="1:26">
      <c r="D4" s="2"/>
      <c r="E4" s="4"/>
      <c r="F4" s="4"/>
      <c r="H4" s="61">
        <f>SUM(H6:H148)</f>
        <v>1066.1500000000001</v>
      </c>
      <c r="I4" s="72">
        <f>SUM(I6:I148)</f>
        <v>930.7</v>
      </c>
      <c r="J4" s="2"/>
      <c r="K4" s="4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thickBot="1">
      <c r="A5" s="10" t="s">
        <v>69</v>
      </c>
      <c r="B5" s="9" t="s">
        <v>54</v>
      </c>
      <c r="C5" s="13" t="s">
        <v>23</v>
      </c>
      <c r="D5" s="9" t="s">
        <v>17</v>
      </c>
      <c r="E5" s="12" t="s">
        <v>3</v>
      </c>
      <c r="F5" s="12" t="s">
        <v>51</v>
      </c>
      <c r="G5" s="34" t="s">
        <v>68</v>
      </c>
      <c r="H5" s="12" t="s">
        <v>151</v>
      </c>
      <c r="I5" s="12" t="s">
        <v>150</v>
      </c>
      <c r="J5" s="9" t="s">
        <v>24</v>
      </c>
      <c r="K5" s="45"/>
    </row>
    <row r="6" spans="1:26" ht="16" thickTop="1">
      <c r="A6" s="20" t="s">
        <v>119</v>
      </c>
      <c r="B6" s="29" t="s">
        <v>120</v>
      </c>
      <c r="C6" s="21"/>
      <c r="D6" s="21"/>
      <c r="E6" s="22"/>
      <c r="F6" s="28"/>
      <c r="G6" s="36"/>
      <c r="H6" s="22"/>
      <c r="I6" s="70"/>
      <c r="J6" s="21"/>
      <c r="K6" s="46"/>
    </row>
    <row r="7" spans="1:26">
      <c r="A7" s="23"/>
      <c r="B7" s="24"/>
      <c r="C7" s="24"/>
      <c r="D7" s="24"/>
      <c r="E7" s="23"/>
      <c r="F7" s="25"/>
      <c r="G7" s="36"/>
      <c r="H7" s="23"/>
      <c r="I7" s="71"/>
      <c r="J7" s="24"/>
      <c r="K7" s="47"/>
    </row>
    <row r="8" spans="1:26">
      <c r="A8" s="23"/>
      <c r="B8" s="24"/>
      <c r="C8" s="60" t="s">
        <v>152</v>
      </c>
      <c r="D8" s="24"/>
      <c r="E8" s="23"/>
      <c r="F8" s="25"/>
      <c r="G8" s="36"/>
      <c r="H8" s="23"/>
      <c r="I8" s="71"/>
      <c r="J8" s="24"/>
      <c r="K8" s="47"/>
    </row>
    <row r="9" spans="1:26">
      <c r="A9" s="23"/>
      <c r="B9" s="24"/>
      <c r="C9" s="24"/>
      <c r="D9" s="24"/>
      <c r="E9" s="23"/>
      <c r="F9" s="25"/>
      <c r="G9" s="36"/>
      <c r="H9" s="23"/>
      <c r="I9" s="71"/>
      <c r="J9" s="24"/>
      <c r="K9" s="47"/>
    </row>
    <row r="10" spans="1:26">
      <c r="B10" s="14" t="s">
        <v>121</v>
      </c>
      <c r="C10" s="14"/>
      <c r="D10" s="40"/>
      <c r="E10" s="16"/>
      <c r="F10" s="19"/>
      <c r="G10" s="38"/>
      <c r="H10" s="16"/>
      <c r="I10" s="72">
        <f>K11</f>
        <v>130</v>
      </c>
      <c r="J10" s="5" t="s">
        <v>123</v>
      </c>
      <c r="K10" s="59" t="s">
        <v>103</v>
      </c>
    </row>
    <row r="11" spans="1:26">
      <c r="C11" s="3"/>
      <c r="F11" s="18"/>
      <c r="I11" s="73"/>
      <c r="J11" s="5" t="s">
        <v>124</v>
      </c>
      <c r="K11" s="69">
        <v>130</v>
      </c>
    </row>
    <row r="12" spans="1:26" ht="16" thickBot="1">
      <c r="A12" s="10"/>
      <c r="B12" s="9"/>
      <c r="C12" s="9"/>
      <c r="D12" s="9"/>
      <c r="E12" s="10"/>
      <c r="F12" s="10"/>
      <c r="G12" s="37"/>
      <c r="H12" s="10"/>
      <c r="I12" s="74"/>
      <c r="J12" s="11" t="s">
        <v>122</v>
      </c>
      <c r="K12" s="48">
        <v>63167076</v>
      </c>
    </row>
    <row r="13" spans="1:26" ht="16" thickTop="1">
      <c r="A13" s="20" t="s">
        <v>52</v>
      </c>
      <c r="B13" s="27" t="s">
        <v>0</v>
      </c>
      <c r="C13" s="21" t="s">
        <v>8</v>
      </c>
      <c r="D13" s="21" t="s">
        <v>16</v>
      </c>
      <c r="E13" s="22"/>
      <c r="F13" s="22"/>
      <c r="G13" s="35"/>
      <c r="H13" s="22"/>
      <c r="I13" s="70"/>
      <c r="J13" s="21"/>
      <c r="K13" s="46"/>
    </row>
    <row r="14" spans="1:26">
      <c r="A14" s="23"/>
      <c r="B14" s="24"/>
      <c r="C14" s="24"/>
      <c r="D14" s="24" t="s">
        <v>18</v>
      </c>
      <c r="E14" s="23"/>
      <c r="F14" s="23"/>
      <c r="G14" s="36"/>
      <c r="H14" s="23"/>
      <c r="I14" s="71"/>
      <c r="J14" s="24"/>
      <c r="K14" s="47"/>
    </row>
    <row r="15" spans="1:26">
      <c r="A15" s="23"/>
      <c r="B15" s="24"/>
      <c r="C15" s="24"/>
      <c r="D15" s="24" t="s">
        <v>19</v>
      </c>
      <c r="E15" s="23"/>
      <c r="F15" s="23"/>
      <c r="G15" s="36"/>
      <c r="H15" s="23"/>
      <c r="I15" s="71"/>
      <c r="J15" s="24"/>
      <c r="K15" s="47"/>
    </row>
    <row r="16" spans="1:26">
      <c r="A16" s="23"/>
      <c r="B16" s="24"/>
      <c r="C16" s="24"/>
      <c r="D16" s="24" t="s">
        <v>20</v>
      </c>
      <c r="E16" s="23"/>
      <c r="F16" s="23"/>
      <c r="G16" s="36"/>
      <c r="H16" s="23"/>
      <c r="I16" s="71"/>
      <c r="J16" s="24"/>
      <c r="K16" s="47"/>
    </row>
    <row r="17" spans="1:11">
      <c r="A17" s="23"/>
      <c r="B17" s="24"/>
      <c r="C17" s="24"/>
      <c r="D17" s="24" t="s">
        <v>21</v>
      </c>
      <c r="E17" s="23"/>
      <c r="F17" s="23"/>
      <c r="G17" s="36"/>
      <c r="H17" s="23"/>
      <c r="I17" s="71"/>
      <c r="J17" s="24"/>
      <c r="K17" s="47"/>
    </row>
    <row r="18" spans="1:11">
      <c r="A18" s="23"/>
      <c r="B18" s="24"/>
      <c r="C18" s="24"/>
      <c r="D18" s="24" t="s">
        <v>22</v>
      </c>
      <c r="E18" s="23"/>
      <c r="F18" s="23"/>
      <c r="G18" s="36"/>
      <c r="H18" s="23"/>
      <c r="I18" s="71"/>
      <c r="J18" s="24"/>
      <c r="K18" s="47"/>
    </row>
    <row r="19" spans="1:11">
      <c r="B19" s="14" t="s">
        <v>203</v>
      </c>
      <c r="C19" s="14"/>
      <c r="D19" s="63" t="s">
        <v>207</v>
      </c>
      <c r="E19" s="16"/>
      <c r="F19" s="19"/>
      <c r="G19" s="38"/>
      <c r="H19" s="16"/>
      <c r="I19" s="72">
        <f>K20</f>
        <v>66</v>
      </c>
      <c r="J19" s="5" t="s">
        <v>101</v>
      </c>
      <c r="K19" s="59" t="s">
        <v>103</v>
      </c>
    </row>
    <row r="20" spans="1:11">
      <c r="C20" s="3"/>
      <c r="F20" s="18"/>
      <c r="I20" s="73"/>
      <c r="J20" s="5" t="s">
        <v>204</v>
      </c>
      <c r="K20" s="68">
        <v>66</v>
      </c>
    </row>
    <row r="21" spans="1:11" ht="16" thickBot="1">
      <c r="A21" s="10"/>
      <c r="B21" s="9"/>
      <c r="C21" s="9"/>
      <c r="D21" s="9"/>
      <c r="E21" s="10"/>
      <c r="F21" s="10"/>
      <c r="G21" s="37"/>
      <c r="H21" s="10"/>
      <c r="I21" s="74"/>
      <c r="J21" s="5" t="s">
        <v>205</v>
      </c>
      <c r="K21" s="48" t="s">
        <v>206</v>
      </c>
    </row>
    <row r="22" spans="1:11" ht="16" thickTop="1">
      <c r="A22" s="20" t="s">
        <v>53</v>
      </c>
      <c r="B22" s="21" t="s">
        <v>203</v>
      </c>
      <c r="C22" s="21"/>
      <c r="D22" s="21" t="s">
        <v>207</v>
      </c>
      <c r="E22" s="22">
        <v>0</v>
      </c>
      <c r="F22" s="22">
        <f>E22/1.6</f>
        <v>0</v>
      </c>
      <c r="G22" s="35"/>
      <c r="H22" s="22"/>
      <c r="I22" s="70"/>
      <c r="J22" s="21"/>
      <c r="K22" s="46"/>
    </row>
    <row r="23" spans="1:11">
      <c r="A23" s="23"/>
      <c r="B23" s="24"/>
      <c r="C23" s="24" t="s">
        <v>55</v>
      </c>
      <c r="D23" s="24" t="s">
        <v>25</v>
      </c>
      <c r="E23" s="23">
        <v>119</v>
      </c>
      <c r="F23" s="25">
        <f>E23/1.6</f>
        <v>74.375</v>
      </c>
      <c r="G23" s="36">
        <f>E23/60</f>
        <v>1.9833333333333334</v>
      </c>
      <c r="H23" s="23"/>
      <c r="I23" s="71"/>
      <c r="J23" s="24"/>
      <c r="K23" s="47"/>
    </row>
    <row r="24" spans="1:11">
      <c r="A24" s="23"/>
      <c r="B24" s="24"/>
      <c r="C24" s="24" t="s">
        <v>26</v>
      </c>
      <c r="D24" s="24" t="s">
        <v>27</v>
      </c>
      <c r="E24" s="23">
        <v>146</v>
      </c>
      <c r="F24" s="25">
        <f t="shared" ref="F24:F25" si="0">E24/1.6</f>
        <v>91.25</v>
      </c>
      <c r="G24" s="36">
        <f>E24/60</f>
        <v>2.4333333333333331</v>
      </c>
      <c r="H24" s="23"/>
      <c r="I24" s="71"/>
      <c r="J24" s="24"/>
      <c r="K24" s="47"/>
    </row>
    <row r="25" spans="1:11">
      <c r="A25" s="23"/>
      <c r="B25" s="24"/>
      <c r="C25" s="24" t="s">
        <v>56</v>
      </c>
      <c r="D25" s="26" t="s">
        <v>28</v>
      </c>
      <c r="E25" s="23">
        <v>159</v>
      </c>
      <c r="F25" s="25">
        <f t="shared" si="0"/>
        <v>99.375</v>
      </c>
      <c r="G25" s="36">
        <f>E25/60</f>
        <v>2.65</v>
      </c>
      <c r="H25" s="23"/>
      <c r="I25" s="71"/>
      <c r="J25" s="24"/>
      <c r="K25" s="47"/>
    </row>
    <row r="26" spans="1:11">
      <c r="A26" s="23"/>
      <c r="B26" s="24"/>
      <c r="C26" s="23" t="s">
        <v>57</v>
      </c>
      <c r="D26" s="26" t="s">
        <v>29</v>
      </c>
      <c r="E26" s="23"/>
      <c r="F26" s="23"/>
      <c r="G26" s="36"/>
      <c r="H26" s="23"/>
      <c r="I26" s="71"/>
      <c r="J26" s="24"/>
      <c r="K26" s="47"/>
    </row>
    <row r="27" spans="1:11">
      <c r="A27" s="23"/>
      <c r="B27" s="24"/>
      <c r="C27" s="23" t="s">
        <v>57</v>
      </c>
      <c r="D27" s="26" t="s">
        <v>30</v>
      </c>
      <c r="E27" s="23"/>
      <c r="F27" s="23"/>
      <c r="G27" s="36"/>
      <c r="H27" s="23"/>
      <c r="I27" s="71"/>
      <c r="J27" s="24"/>
      <c r="K27" s="47"/>
    </row>
    <row r="28" spans="1:11">
      <c r="A28" s="23"/>
      <c r="B28" s="24"/>
      <c r="C28" s="23" t="s">
        <v>57</v>
      </c>
      <c r="D28" s="26" t="s">
        <v>31</v>
      </c>
      <c r="E28" s="23">
        <v>184</v>
      </c>
      <c r="F28" s="25">
        <f t="shared" ref="F28" si="1">E28/1.6</f>
        <v>115</v>
      </c>
      <c r="G28" s="36">
        <f>E28/60</f>
        <v>3.0666666666666669</v>
      </c>
      <c r="H28" s="23"/>
      <c r="I28" s="71"/>
      <c r="J28" s="24"/>
      <c r="K28" s="47"/>
    </row>
    <row r="29" spans="1:11">
      <c r="A29" s="23"/>
      <c r="B29" s="24"/>
      <c r="C29" s="24"/>
      <c r="D29" s="24" t="s">
        <v>32</v>
      </c>
      <c r="E29" s="23"/>
      <c r="F29" s="23"/>
      <c r="G29" s="36"/>
      <c r="H29" s="23"/>
      <c r="I29" s="71"/>
      <c r="J29" s="24"/>
      <c r="K29" s="47"/>
    </row>
    <row r="30" spans="1:11">
      <c r="A30" s="23"/>
      <c r="B30" s="24"/>
      <c r="C30" s="24" t="s">
        <v>33</v>
      </c>
      <c r="D30" s="24" t="s">
        <v>34</v>
      </c>
      <c r="E30" s="23">
        <v>336</v>
      </c>
      <c r="F30" s="25">
        <f t="shared" ref="F30:F32" si="2">E30/1.6</f>
        <v>210</v>
      </c>
      <c r="G30" s="36">
        <f>E30/60</f>
        <v>5.6</v>
      </c>
      <c r="H30" s="23"/>
      <c r="I30" s="71"/>
      <c r="J30" s="24"/>
      <c r="K30" s="47"/>
    </row>
    <row r="31" spans="1:11">
      <c r="A31" s="23"/>
      <c r="B31" s="24"/>
      <c r="C31" s="24" t="s">
        <v>38</v>
      </c>
      <c r="D31" s="26" t="s">
        <v>35</v>
      </c>
      <c r="E31" s="23">
        <v>359</v>
      </c>
      <c r="F31" s="25">
        <f t="shared" si="2"/>
        <v>224.375</v>
      </c>
      <c r="G31" s="36"/>
      <c r="H31" s="23"/>
      <c r="I31" s="71"/>
      <c r="J31" s="24"/>
      <c r="K31" s="47"/>
    </row>
    <row r="32" spans="1:11">
      <c r="A32" s="23"/>
      <c r="B32" s="24"/>
      <c r="C32" s="24" t="s">
        <v>37</v>
      </c>
      <c r="D32" s="26" t="s">
        <v>36</v>
      </c>
      <c r="E32" s="23">
        <v>391</v>
      </c>
      <c r="F32" s="25">
        <f t="shared" si="2"/>
        <v>244.375</v>
      </c>
      <c r="G32" s="36"/>
      <c r="H32" s="23"/>
      <c r="I32" s="71"/>
      <c r="J32" s="24"/>
      <c r="K32" s="47"/>
    </row>
    <row r="33" spans="1:11">
      <c r="A33" s="23"/>
      <c r="B33" s="24"/>
      <c r="C33" s="24" t="s">
        <v>39</v>
      </c>
      <c r="D33" s="26" t="s">
        <v>40</v>
      </c>
      <c r="E33" s="23"/>
      <c r="F33" s="23"/>
      <c r="G33" s="36"/>
      <c r="H33" s="23"/>
      <c r="I33" s="71"/>
      <c r="J33" s="24"/>
      <c r="K33" s="47"/>
    </row>
    <row r="34" spans="1:11">
      <c r="A34" s="23"/>
      <c r="B34" s="24"/>
      <c r="C34" s="24" t="s">
        <v>41</v>
      </c>
      <c r="D34" s="26" t="s">
        <v>42</v>
      </c>
      <c r="E34" s="23"/>
      <c r="F34" s="23"/>
      <c r="G34" s="36"/>
      <c r="H34" s="23"/>
      <c r="I34" s="71"/>
      <c r="J34" s="24"/>
      <c r="K34" s="47"/>
    </row>
    <row r="35" spans="1:11">
      <c r="A35" s="23"/>
      <c r="B35" s="24"/>
      <c r="C35" s="24" t="s">
        <v>43</v>
      </c>
      <c r="D35" s="26" t="s">
        <v>44</v>
      </c>
      <c r="E35" s="23"/>
      <c r="F35" s="23"/>
      <c r="G35" s="36"/>
      <c r="H35" s="23"/>
      <c r="I35" s="71"/>
      <c r="J35" s="24"/>
      <c r="K35" s="47"/>
    </row>
    <row r="36" spans="1:11">
      <c r="A36" s="23"/>
      <c r="B36" s="24"/>
      <c r="C36" s="24" t="s">
        <v>38</v>
      </c>
      <c r="D36" s="26" t="s">
        <v>45</v>
      </c>
      <c r="E36" s="23"/>
      <c r="F36" s="23"/>
      <c r="G36" s="36"/>
      <c r="H36" s="23"/>
      <c r="I36" s="71"/>
      <c r="J36" s="24"/>
      <c r="K36" s="47"/>
    </row>
    <row r="37" spans="1:11">
      <c r="B37" s="14" t="s">
        <v>1</v>
      </c>
      <c r="C37" s="14"/>
      <c r="D37" s="5" t="s">
        <v>50</v>
      </c>
      <c r="E37" s="16">
        <v>421</v>
      </c>
      <c r="F37" s="19">
        <f t="shared" ref="F37" si="3">E37/1.6</f>
        <v>263.125</v>
      </c>
      <c r="G37" s="38">
        <v>9</v>
      </c>
      <c r="H37" s="16">
        <f>87*1.25</f>
        <v>108.75</v>
      </c>
      <c r="I37" s="72"/>
      <c r="J37" s="5" t="s">
        <v>46</v>
      </c>
      <c r="K37" s="42" t="s">
        <v>15</v>
      </c>
    </row>
    <row r="38" spans="1:11">
      <c r="I38" s="73"/>
      <c r="J38" s="5" t="s">
        <v>47</v>
      </c>
      <c r="K38" s="52">
        <v>87</v>
      </c>
    </row>
    <row r="39" spans="1:11">
      <c r="I39" s="73"/>
      <c r="J39" s="5" t="s">
        <v>49</v>
      </c>
      <c r="K39" s="42"/>
    </row>
    <row r="40" spans="1:11" ht="16" thickBot="1">
      <c r="A40" s="10"/>
      <c r="B40" s="9"/>
      <c r="C40" s="9"/>
      <c r="D40" s="9"/>
      <c r="E40" s="10"/>
      <c r="F40" s="10"/>
      <c r="G40" s="37"/>
      <c r="H40" s="10"/>
      <c r="I40" s="74"/>
      <c r="J40" s="11" t="s">
        <v>48</v>
      </c>
      <c r="K40" s="48"/>
    </row>
    <row r="41" spans="1:11" ht="16" thickTop="1">
      <c r="A41" s="20" t="s">
        <v>67</v>
      </c>
      <c r="B41" s="21" t="s">
        <v>1</v>
      </c>
      <c r="C41" s="21"/>
      <c r="D41" s="21" t="s">
        <v>50</v>
      </c>
      <c r="E41" s="22">
        <v>0</v>
      </c>
      <c r="F41" s="28">
        <f t="shared" ref="F41:G46" si="4">E41/1.6</f>
        <v>0</v>
      </c>
      <c r="G41" s="35">
        <f t="shared" si="4"/>
        <v>0</v>
      </c>
      <c r="H41" s="22"/>
      <c r="I41" s="70"/>
      <c r="J41" s="21"/>
      <c r="K41" s="46"/>
    </row>
    <row r="42" spans="1:11">
      <c r="A42" s="23"/>
      <c r="B42" s="24"/>
      <c r="C42" s="24"/>
      <c r="D42" s="24" t="s">
        <v>58</v>
      </c>
      <c r="E42" s="23"/>
      <c r="F42" s="25"/>
      <c r="G42" s="36"/>
      <c r="H42" s="23"/>
      <c r="I42" s="71"/>
      <c r="J42" s="24"/>
      <c r="K42" s="47"/>
    </row>
    <row r="43" spans="1:11">
      <c r="A43" s="23"/>
      <c r="B43" s="24"/>
      <c r="C43" s="24"/>
      <c r="D43" s="24" t="s">
        <v>59</v>
      </c>
      <c r="E43" s="23"/>
      <c r="F43" s="25"/>
      <c r="G43" s="36"/>
      <c r="H43" s="23"/>
      <c r="I43" s="71"/>
      <c r="J43" s="24"/>
      <c r="K43" s="47"/>
    </row>
    <row r="44" spans="1:11">
      <c r="A44" s="23"/>
      <c r="B44" s="24"/>
      <c r="C44" s="24"/>
      <c r="D44" s="24" t="s">
        <v>60</v>
      </c>
      <c r="E44" s="23"/>
      <c r="F44" s="25"/>
      <c r="G44" s="36"/>
      <c r="H44" s="23"/>
      <c r="I44" s="71"/>
      <c r="J44" s="24"/>
      <c r="K44" s="47"/>
    </row>
    <row r="45" spans="1:11">
      <c r="A45" s="23"/>
      <c r="B45" s="24"/>
      <c r="C45" s="24" t="s">
        <v>61</v>
      </c>
      <c r="D45" s="24" t="s">
        <v>62</v>
      </c>
      <c r="E45" s="23">
        <v>312</v>
      </c>
      <c r="F45" s="25">
        <f t="shared" si="4"/>
        <v>195</v>
      </c>
      <c r="G45" s="36">
        <f>E45/60</f>
        <v>5.2</v>
      </c>
      <c r="H45" s="23"/>
      <c r="I45" s="71"/>
      <c r="J45" s="24"/>
      <c r="K45" s="47"/>
    </row>
    <row r="46" spans="1:11">
      <c r="B46" s="14" t="s">
        <v>2</v>
      </c>
      <c r="C46" s="14"/>
      <c r="D46" s="5" t="s">
        <v>66</v>
      </c>
      <c r="E46" s="16">
        <v>366</v>
      </c>
      <c r="F46" s="19">
        <f t="shared" si="4"/>
        <v>228.75</v>
      </c>
      <c r="G46" s="38">
        <f>E46/60</f>
        <v>6.1</v>
      </c>
      <c r="H46" s="16">
        <v>127</v>
      </c>
      <c r="I46" s="72"/>
      <c r="J46" s="5" t="s">
        <v>63</v>
      </c>
      <c r="K46" s="42" t="s">
        <v>15</v>
      </c>
    </row>
    <row r="47" spans="1:11">
      <c r="C47" s="3"/>
      <c r="F47" s="18"/>
      <c r="I47" s="73"/>
      <c r="J47" s="5" t="s">
        <v>64</v>
      </c>
      <c r="K47" s="51">
        <v>127</v>
      </c>
    </row>
    <row r="48" spans="1:11" ht="16" thickBot="1">
      <c r="A48" s="10"/>
      <c r="B48" s="9"/>
      <c r="C48" s="9"/>
      <c r="D48" s="9"/>
      <c r="E48" s="10"/>
      <c r="F48" s="10"/>
      <c r="G48" s="37"/>
      <c r="H48" s="10"/>
      <c r="I48" s="74"/>
      <c r="J48" s="11" t="s">
        <v>65</v>
      </c>
      <c r="K48" s="48"/>
    </row>
    <row r="49" spans="1:11" ht="16" thickTop="1">
      <c r="A49" s="20" t="s">
        <v>70</v>
      </c>
      <c r="B49" s="21" t="s">
        <v>2</v>
      </c>
      <c r="C49" s="21"/>
      <c r="D49" s="21" t="s">
        <v>66</v>
      </c>
      <c r="E49" s="22">
        <v>0</v>
      </c>
      <c r="F49" s="28">
        <f>E49/1.6</f>
        <v>0</v>
      </c>
      <c r="G49" s="36">
        <f>E49/60</f>
        <v>0</v>
      </c>
      <c r="H49" s="22"/>
      <c r="I49" s="70"/>
      <c r="J49" s="21"/>
      <c r="K49" s="46"/>
    </row>
    <row r="50" spans="1:11">
      <c r="A50" s="23"/>
      <c r="B50" s="24"/>
      <c r="C50" s="24" t="s">
        <v>7</v>
      </c>
      <c r="D50" s="24" t="s">
        <v>71</v>
      </c>
      <c r="E50" s="23"/>
      <c r="F50" s="25"/>
      <c r="G50" s="36"/>
      <c r="H50" s="23"/>
      <c r="I50" s="71"/>
      <c r="J50" s="24"/>
      <c r="K50" s="47"/>
    </row>
    <row r="51" spans="1:11">
      <c r="A51" s="23"/>
      <c r="B51" s="24"/>
      <c r="C51" s="24" t="s">
        <v>73</v>
      </c>
      <c r="D51" s="24" t="s">
        <v>72</v>
      </c>
      <c r="E51" s="23"/>
      <c r="F51" s="25"/>
      <c r="G51" s="36"/>
      <c r="H51" s="23"/>
      <c r="I51" s="71"/>
      <c r="J51" s="24"/>
      <c r="K51" s="47"/>
    </row>
    <row r="52" spans="1:11">
      <c r="B52" s="14" t="s">
        <v>74</v>
      </c>
      <c r="C52" s="14"/>
      <c r="D52" s="14" t="s">
        <v>208</v>
      </c>
      <c r="E52" s="41">
        <v>518</v>
      </c>
      <c r="F52" s="19">
        <f t="shared" ref="F52" si="5">E52/1.6</f>
        <v>323.75</v>
      </c>
      <c r="G52" s="38">
        <f>E52/60</f>
        <v>8.6333333333333329</v>
      </c>
      <c r="H52" s="16">
        <f>0.9*45</f>
        <v>40.5</v>
      </c>
      <c r="I52" s="72"/>
      <c r="J52" s="5" t="s">
        <v>74</v>
      </c>
      <c r="K52" s="42" t="s">
        <v>104</v>
      </c>
    </row>
    <row r="53" spans="1:11">
      <c r="B53" s="6"/>
      <c r="C53" s="30"/>
      <c r="D53" s="6"/>
      <c r="E53" s="30"/>
      <c r="F53" s="31"/>
      <c r="G53" s="33"/>
      <c r="H53" s="30"/>
      <c r="I53" s="75"/>
      <c r="J53" s="5" t="s">
        <v>75</v>
      </c>
      <c r="K53" s="42" t="s">
        <v>106</v>
      </c>
    </row>
    <row r="54" spans="1:11">
      <c r="B54" s="6"/>
      <c r="C54" s="30"/>
      <c r="D54" s="6"/>
      <c r="E54" s="30"/>
      <c r="F54" s="31"/>
      <c r="G54" s="33"/>
      <c r="H54" s="30"/>
      <c r="I54" s="75"/>
      <c r="J54" s="5" t="s">
        <v>76</v>
      </c>
      <c r="K54" s="42"/>
    </row>
    <row r="55" spans="1:11" ht="16" thickBot="1">
      <c r="A55" s="10"/>
      <c r="B55" s="15"/>
      <c r="C55" s="15"/>
      <c r="D55" s="15"/>
      <c r="E55" s="32"/>
      <c r="F55" s="32"/>
      <c r="G55" s="39"/>
      <c r="H55" s="32"/>
      <c r="I55" s="76"/>
      <c r="J55" s="11" t="s">
        <v>105</v>
      </c>
      <c r="K55" s="48"/>
    </row>
    <row r="56" spans="1:11" ht="16" thickTop="1">
      <c r="A56" s="20" t="s">
        <v>85</v>
      </c>
      <c r="B56" s="29" t="s">
        <v>77</v>
      </c>
      <c r="C56" s="21"/>
      <c r="D56" s="1" t="s">
        <v>208</v>
      </c>
      <c r="E56" s="22">
        <v>0</v>
      </c>
      <c r="F56" s="28">
        <f>E56/1.6</f>
        <v>0</v>
      </c>
      <c r="G56" s="36">
        <f>E56/60</f>
        <v>0</v>
      </c>
      <c r="H56" s="22"/>
      <c r="I56" s="70"/>
      <c r="J56" s="21"/>
      <c r="K56" s="46"/>
    </row>
    <row r="57" spans="1:11">
      <c r="A57" s="23"/>
      <c r="B57" s="24"/>
      <c r="C57" s="24" t="s">
        <v>78</v>
      </c>
      <c r="D57" s="24" t="s">
        <v>79</v>
      </c>
      <c r="E57" s="23">
        <v>160</v>
      </c>
      <c r="F57" s="25">
        <f t="shared" ref="F57" si="6">E57/1.6</f>
        <v>100</v>
      </c>
      <c r="G57" s="36">
        <f>E57/60</f>
        <v>2.6666666666666665</v>
      </c>
      <c r="H57" s="23"/>
      <c r="I57" s="71"/>
      <c r="J57" s="24"/>
      <c r="K57" s="47"/>
    </row>
    <row r="58" spans="1:11">
      <c r="A58" s="23"/>
      <c r="B58" s="24"/>
      <c r="C58" s="24" t="s">
        <v>209</v>
      </c>
      <c r="D58" s="24" t="s">
        <v>80</v>
      </c>
      <c r="E58" s="23">
        <v>315</v>
      </c>
      <c r="F58" s="25">
        <f t="shared" ref="F58:F59" si="7">E58/1.6</f>
        <v>196.875</v>
      </c>
      <c r="G58" s="36">
        <f>E58/60</f>
        <v>5.25</v>
      </c>
      <c r="H58" s="23"/>
      <c r="I58" s="71"/>
      <c r="J58" s="24"/>
      <c r="K58" s="47"/>
    </row>
    <row r="59" spans="1:11">
      <c r="B59" s="14" t="s">
        <v>141</v>
      </c>
      <c r="C59" s="14"/>
      <c r="D59" s="5" t="s">
        <v>81</v>
      </c>
      <c r="E59" s="16">
        <v>360</v>
      </c>
      <c r="F59" s="19">
        <f t="shared" si="7"/>
        <v>225</v>
      </c>
      <c r="G59" s="38">
        <f>E59/60</f>
        <v>6</v>
      </c>
      <c r="H59" s="16">
        <f>1.25*56</f>
        <v>70</v>
      </c>
      <c r="I59" s="72"/>
      <c r="J59" s="5" t="s">
        <v>84</v>
      </c>
      <c r="K59" s="42" t="s">
        <v>15</v>
      </c>
    </row>
    <row r="60" spans="1:11">
      <c r="C60" s="3"/>
      <c r="F60" s="18"/>
      <c r="I60" s="73"/>
      <c r="J60" s="5" t="s">
        <v>83</v>
      </c>
      <c r="K60" s="52">
        <v>56</v>
      </c>
    </row>
    <row r="61" spans="1:11" ht="16" thickBot="1">
      <c r="A61" s="10"/>
      <c r="B61" s="9"/>
      <c r="C61" s="9"/>
      <c r="D61" s="9"/>
      <c r="E61" s="10"/>
      <c r="F61" s="10"/>
      <c r="G61" s="37"/>
      <c r="H61" s="10"/>
      <c r="I61" s="74"/>
      <c r="J61" s="11" t="s">
        <v>82</v>
      </c>
      <c r="K61" s="48"/>
    </row>
    <row r="62" spans="1:11" ht="16" thickTop="1">
      <c r="A62" s="20" t="s">
        <v>86</v>
      </c>
      <c r="B62" s="29" t="s">
        <v>141</v>
      </c>
      <c r="C62" s="21"/>
      <c r="D62" s="21" t="s">
        <v>81</v>
      </c>
      <c r="E62" s="22">
        <v>0</v>
      </c>
      <c r="F62" s="28">
        <f>E62/1.6</f>
        <v>0</v>
      </c>
      <c r="G62" s="36">
        <f>E62/60</f>
        <v>0</v>
      </c>
      <c r="H62" s="22"/>
      <c r="I62" s="70"/>
      <c r="J62" s="21"/>
      <c r="K62" s="46"/>
    </row>
    <row r="63" spans="1:11">
      <c r="A63" s="23"/>
      <c r="B63" s="24"/>
      <c r="C63" s="24" t="s">
        <v>88</v>
      </c>
      <c r="D63" s="24" t="s">
        <v>87</v>
      </c>
      <c r="E63" s="23">
        <v>50</v>
      </c>
      <c r="F63" s="25">
        <f t="shared" ref="F63:F65" si="8">E63/1.6</f>
        <v>31.25</v>
      </c>
      <c r="G63" s="36">
        <f>E63/60</f>
        <v>0.83333333333333337</v>
      </c>
      <c r="H63" s="23"/>
      <c r="I63" s="71"/>
      <c r="J63" s="24"/>
      <c r="K63" s="47"/>
    </row>
    <row r="64" spans="1:11">
      <c r="A64" s="23"/>
      <c r="B64" s="24"/>
      <c r="C64" s="24" t="s">
        <v>90</v>
      </c>
      <c r="D64" s="24" t="s">
        <v>89</v>
      </c>
      <c r="E64" s="23">
        <v>221</v>
      </c>
      <c r="F64" s="25">
        <f t="shared" si="8"/>
        <v>138.125</v>
      </c>
      <c r="G64" s="36">
        <f>E64/60</f>
        <v>3.6833333333333331</v>
      </c>
      <c r="H64" s="23"/>
      <c r="I64" s="71"/>
      <c r="J64" s="24"/>
      <c r="K64" s="47"/>
    </row>
    <row r="65" spans="1:11">
      <c r="B65" s="14" t="s">
        <v>91</v>
      </c>
      <c r="C65" s="14"/>
      <c r="D65" s="5" t="s">
        <v>92</v>
      </c>
      <c r="E65" s="16">
        <v>328</v>
      </c>
      <c r="F65" s="19">
        <f t="shared" si="8"/>
        <v>205</v>
      </c>
      <c r="G65" s="38">
        <f>E65/60</f>
        <v>5.4666666666666668</v>
      </c>
      <c r="H65" s="16">
        <f>58*1.25</f>
        <v>72.5</v>
      </c>
      <c r="I65" s="72"/>
      <c r="J65" s="5" t="s">
        <v>161</v>
      </c>
      <c r="K65" s="42" t="s">
        <v>15</v>
      </c>
    </row>
    <row r="66" spans="1:11">
      <c r="C66" s="3"/>
      <c r="F66" s="18"/>
      <c r="I66" s="73"/>
      <c r="J66" s="5" t="s">
        <v>160</v>
      </c>
      <c r="K66" s="52">
        <v>58</v>
      </c>
    </row>
    <row r="67" spans="1:11" ht="18" customHeight="1" thickBot="1">
      <c r="A67" s="10"/>
      <c r="B67" s="9"/>
      <c r="C67" s="9"/>
      <c r="D67" s="9"/>
      <c r="E67" s="10"/>
      <c r="F67" s="10"/>
      <c r="G67" s="37"/>
      <c r="H67" s="10"/>
      <c r="I67" s="74"/>
      <c r="J67" s="11" t="s">
        <v>162</v>
      </c>
      <c r="K67" s="48"/>
    </row>
    <row r="68" spans="1:11" ht="16" thickTop="1">
      <c r="A68" s="20" t="s">
        <v>94</v>
      </c>
      <c r="B68" s="29" t="s">
        <v>91</v>
      </c>
      <c r="C68" s="21"/>
      <c r="D68" s="21" t="s">
        <v>92</v>
      </c>
      <c r="E68" s="22">
        <v>0</v>
      </c>
      <c r="F68" s="28">
        <f>E68/1.6</f>
        <v>0</v>
      </c>
      <c r="G68" s="36">
        <f>E68/60</f>
        <v>0</v>
      </c>
      <c r="H68" s="22"/>
      <c r="I68" s="70"/>
      <c r="J68" s="21"/>
      <c r="K68" s="46"/>
    </row>
    <row r="69" spans="1:11">
      <c r="A69" s="23"/>
      <c r="B69" s="24"/>
      <c r="C69" s="24" t="s">
        <v>96</v>
      </c>
      <c r="D69" s="24" t="s">
        <v>95</v>
      </c>
      <c r="E69" s="23"/>
      <c r="F69" s="25"/>
      <c r="G69" s="36"/>
      <c r="H69" s="23"/>
      <c r="I69" s="71"/>
      <c r="J69" s="24"/>
      <c r="K69" s="47"/>
    </row>
    <row r="70" spans="1:11">
      <c r="A70" s="23"/>
      <c r="B70" s="24"/>
      <c r="C70" s="24" t="s">
        <v>9</v>
      </c>
      <c r="D70" s="24" t="s">
        <v>97</v>
      </c>
      <c r="E70" s="23"/>
      <c r="F70" s="25"/>
      <c r="G70" s="36"/>
      <c r="H70" s="23"/>
      <c r="I70" s="71"/>
      <c r="J70" s="24"/>
      <c r="K70" s="47"/>
    </row>
    <row r="71" spans="1:11">
      <c r="A71" s="23"/>
      <c r="B71" s="24"/>
      <c r="C71" s="24" t="s">
        <v>9</v>
      </c>
      <c r="D71" s="24" t="s">
        <v>98</v>
      </c>
      <c r="E71" s="23"/>
      <c r="F71" s="25"/>
      <c r="G71" s="36"/>
      <c r="H71" s="23"/>
      <c r="I71" s="71"/>
      <c r="J71" s="24"/>
      <c r="K71" s="47"/>
    </row>
    <row r="72" spans="1:11">
      <c r="B72" s="14" t="s">
        <v>93</v>
      </c>
      <c r="C72" s="14"/>
      <c r="D72" s="63" t="s">
        <v>99</v>
      </c>
      <c r="E72" s="16">
        <v>353</v>
      </c>
      <c r="F72" s="19">
        <f t="shared" ref="F72" si="9">E72/1.6</f>
        <v>220.625</v>
      </c>
      <c r="G72" s="38">
        <f>E72/60</f>
        <v>5.8833333333333337</v>
      </c>
      <c r="H72" s="16"/>
      <c r="I72" s="72">
        <f>K73</f>
        <v>90</v>
      </c>
      <c r="J72" s="5" t="s">
        <v>101</v>
      </c>
      <c r="K72" s="42" t="s">
        <v>103</v>
      </c>
    </row>
    <row r="73" spans="1:11">
      <c r="C73" s="3"/>
      <c r="F73" s="18"/>
      <c r="I73" s="73"/>
      <c r="J73" s="5" t="s">
        <v>102</v>
      </c>
      <c r="K73" s="68">
        <v>90</v>
      </c>
    </row>
    <row r="74" spans="1:11" ht="16" thickBot="1">
      <c r="A74" s="10"/>
      <c r="B74" s="9"/>
      <c r="C74" s="9"/>
      <c r="D74" s="9"/>
      <c r="E74" s="10"/>
      <c r="F74" s="10"/>
      <c r="G74" s="37"/>
      <c r="H74" s="10"/>
      <c r="I74" s="74"/>
      <c r="J74" s="11" t="s">
        <v>100</v>
      </c>
      <c r="K74" s="48"/>
    </row>
    <row r="75" spans="1:11" ht="16" thickTop="1">
      <c r="A75" s="20" t="s">
        <v>107</v>
      </c>
      <c r="B75" s="29" t="s">
        <v>125</v>
      </c>
      <c r="C75" s="21"/>
      <c r="D75" s="21" t="s">
        <v>210</v>
      </c>
      <c r="E75" s="22"/>
      <c r="F75" s="28"/>
      <c r="G75" s="36"/>
      <c r="H75" s="22"/>
      <c r="I75" s="70"/>
      <c r="J75" s="21"/>
      <c r="K75" s="46"/>
    </row>
    <row r="76" spans="1:11">
      <c r="A76" s="23"/>
      <c r="B76" s="24"/>
      <c r="C76" s="1" t="s">
        <v>6</v>
      </c>
      <c r="D76" s="78" t="s">
        <v>194</v>
      </c>
      <c r="E76" s="17"/>
      <c r="F76" s="25"/>
      <c r="G76" s="36"/>
      <c r="H76" s="23"/>
      <c r="I76" s="71"/>
      <c r="J76" s="24"/>
      <c r="K76" s="47"/>
    </row>
    <row r="77" spans="1:11">
      <c r="A77" s="23"/>
      <c r="B77" s="24"/>
      <c r="C77" s="24" t="s">
        <v>126</v>
      </c>
      <c r="D77" s="24" t="s">
        <v>190</v>
      </c>
      <c r="E77" s="23"/>
      <c r="F77" s="25"/>
      <c r="G77" s="36"/>
      <c r="H77" s="23"/>
      <c r="I77" s="71"/>
      <c r="J77" s="24"/>
      <c r="K77" s="47"/>
    </row>
    <row r="78" spans="1:11">
      <c r="A78" s="23"/>
      <c r="B78" s="24"/>
      <c r="C78" s="24"/>
      <c r="D78" s="24" t="s">
        <v>189</v>
      </c>
      <c r="E78" s="23"/>
      <c r="F78" s="25"/>
      <c r="G78" s="36"/>
      <c r="H78" s="23"/>
      <c r="I78" s="71"/>
      <c r="J78" s="24"/>
      <c r="K78" s="47"/>
    </row>
    <row r="79" spans="1:11">
      <c r="B79" s="14" t="s">
        <v>93</v>
      </c>
      <c r="C79" s="14"/>
      <c r="D79" s="63" t="s">
        <v>99</v>
      </c>
      <c r="E79" s="16">
        <v>179</v>
      </c>
      <c r="F79" s="19">
        <f t="shared" ref="F79" si="10">E79/1.6</f>
        <v>111.875</v>
      </c>
      <c r="G79" s="38">
        <f>E79/60</f>
        <v>2.9833333333333334</v>
      </c>
      <c r="H79" s="16"/>
      <c r="I79" s="72">
        <f>K80</f>
        <v>90</v>
      </c>
      <c r="J79" s="5" t="s">
        <v>101</v>
      </c>
      <c r="K79" s="42" t="s">
        <v>103</v>
      </c>
    </row>
    <row r="80" spans="1:11">
      <c r="C80" s="3"/>
      <c r="F80" s="18"/>
      <c r="I80" s="73"/>
      <c r="J80" s="5" t="s">
        <v>102</v>
      </c>
      <c r="K80" s="68">
        <v>90</v>
      </c>
    </row>
    <row r="81" spans="1:11" ht="16" thickBot="1">
      <c r="A81" s="10"/>
      <c r="B81" s="9"/>
      <c r="C81" s="9"/>
      <c r="D81" s="9"/>
      <c r="E81" s="10"/>
      <c r="F81" s="10"/>
      <c r="G81" s="37"/>
      <c r="H81" s="10"/>
      <c r="I81" s="74"/>
      <c r="J81" s="11" t="s">
        <v>100</v>
      </c>
      <c r="K81" s="48"/>
    </row>
    <row r="82" spans="1:11" ht="16" thickTop="1">
      <c r="A82" s="20" t="s">
        <v>108</v>
      </c>
      <c r="B82" s="29" t="s">
        <v>93</v>
      </c>
      <c r="C82" s="21"/>
      <c r="D82" s="21" t="s">
        <v>210</v>
      </c>
      <c r="E82" s="22"/>
      <c r="F82" s="28"/>
      <c r="G82" s="36"/>
      <c r="H82" s="22"/>
      <c r="I82" s="70"/>
      <c r="J82" s="21"/>
      <c r="K82" s="46"/>
    </row>
    <row r="83" spans="1:11">
      <c r="A83" s="23"/>
      <c r="B83" s="24"/>
      <c r="C83" s="24" t="s">
        <v>193</v>
      </c>
      <c r="D83" s="24" t="s">
        <v>192</v>
      </c>
      <c r="E83" s="23"/>
      <c r="F83" s="25"/>
      <c r="G83" s="36"/>
      <c r="H83" s="23"/>
      <c r="I83" s="71"/>
      <c r="J83" s="24"/>
      <c r="K83" s="47"/>
    </row>
    <row r="84" spans="1:11">
      <c r="B84" s="14" t="s">
        <v>127</v>
      </c>
      <c r="C84" s="14"/>
      <c r="D84" s="63" t="s">
        <v>191</v>
      </c>
      <c r="E84" s="16">
        <v>256</v>
      </c>
      <c r="F84" s="19">
        <f t="shared" ref="F84" si="11">E84/1.6</f>
        <v>160</v>
      </c>
      <c r="G84" s="38">
        <f>E84/60</f>
        <v>4.2666666666666666</v>
      </c>
      <c r="H84" s="16">
        <f>0.9*86</f>
        <v>77.400000000000006</v>
      </c>
      <c r="I84" s="72"/>
      <c r="J84" s="5" t="s">
        <v>129</v>
      </c>
      <c r="K84" s="42" t="s">
        <v>15</v>
      </c>
    </row>
    <row r="85" spans="1:11">
      <c r="C85" s="3"/>
      <c r="F85" s="18"/>
      <c r="I85" s="73"/>
      <c r="J85" s="5" t="s">
        <v>128</v>
      </c>
      <c r="K85" s="42" t="s">
        <v>131</v>
      </c>
    </row>
    <row r="86" spans="1:11" ht="16" thickBot="1">
      <c r="A86" s="10"/>
      <c r="B86" s="9"/>
      <c r="C86" s="9"/>
      <c r="D86" s="9"/>
      <c r="E86" s="10"/>
      <c r="F86" s="10"/>
      <c r="G86" s="37"/>
      <c r="H86" s="10"/>
      <c r="I86" s="74"/>
      <c r="J86" s="11" t="s">
        <v>130</v>
      </c>
      <c r="K86" s="48"/>
    </row>
    <row r="87" spans="1:11" ht="16" thickTop="1">
      <c r="A87" s="20" t="s">
        <v>109</v>
      </c>
      <c r="B87" s="29" t="s">
        <v>127</v>
      </c>
      <c r="C87" s="21"/>
      <c r="D87" s="21" t="s">
        <v>191</v>
      </c>
      <c r="E87" s="22"/>
      <c r="F87" s="28"/>
      <c r="G87" s="36"/>
      <c r="H87" s="22"/>
      <c r="I87" s="70"/>
      <c r="J87" s="21"/>
      <c r="K87" s="46"/>
    </row>
    <row r="88" spans="1:11">
      <c r="A88" s="23"/>
      <c r="B88" s="24"/>
      <c r="C88" s="24"/>
      <c r="D88" s="24" t="s">
        <v>196</v>
      </c>
      <c r="E88" s="23"/>
      <c r="F88" s="25"/>
      <c r="G88" s="36"/>
      <c r="H88" s="23"/>
      <c r="I88" s="71"/>
      <c r="J88" s="24"/>
      <c r="K88" s="47"/>
    </row>
    <row r="89" spans="1:11">
      <c r="A89" s="23"/>
      <c r="B89" s="24"/>
      <c r="C89" s="24" t="s">
        <v>132</v>
      </c>
      <c r="D89" s="24" t="s">
        <v>195</v>
      </c>
      <c r="E89" s="23"/>
      <c r="F89" s="25"/>
      <c r="G89" s="36"/>
      <c r="H89" s="23"/>
      <c r="I89" s="71"/>
      <c r="J89" s="24"/>
      <c r="K89" s="47"/>
    </row>
    <row r="90" spans="1:11">
      <c r="A90" s="23"/>
      <c r="B90" s="24"/>
      <c r="C90" s="24" t="s">
        <v>133</v>
      </c>
      <c r="D90" s="24" t="s">
        <v>212</v>
      </c>
      <c r="E90" s="23"/>
      <c r="F90" s="25"/>
      <c r="G90" s="36"/>
      <c r="H90" s="23"/>
      <c r="I90" s="71"/>
      <c r="J90" s="24"/>
      <c r="K90" s="47" t="s">
        <v>156</v>
      </c>
    </row>
    <row r="91" spans="1:11">
      <c r="A91" s="23"/>
      <c r="B91" s="24"/>
      <c r="C91" s="24"/>
      <c r="D91" s="24"/>
      <c r="E91" s="23"/>
      <c r="F91" s="25"/>
      <c r="G91" s="36"/>
      <c r="H91" s="23"/>
      <c r="I91" s="71"/>
      <c r="J91" s="24"/>
      <c r="K91" s="47"/>
    </row>
    <row r="92" spans="1:11">
      <c r="B92" s="14" t="s">
        <v>4</v>
      </c>
      <c r="C92" s="14"/>
      <c r="D92" s="40" t="s">
        <v>211</v>
      </c>
      <c r="E92" s="16">
        <v>350</v>
      </c>
      <c r="F92" s="19">
        <f t="shared" ref="F92" si="12">E92/1.6</f>
        <v>218.75</v>
      </c>
      <c r="G92" s="38">
        <f>E92/60</f>
        <v>5.833333333333333</v>
      </c>
      <c r="H92" s="16">
        <f>78*1.25</f>
        <v>97.5</v>
      </c>
      <c r="I92" s="72"/>
      <c r="J92" s="5" t="s">
        <v>154</v>
      </c>
      <c r="K92" s="42" t="s">
        <v>15</v>
      </c>
    </row>
    <row r="93" spans="1:11">
      <c r="C93" s="3"/>
      <c r="F93" s="18"/>
      <c r="I93" s="73"/>
      <c r="J93" s="5" t="s">
        <v>153</v>
      </c>
      <c r="K93" s="52">
        <v>78</v>
      </c>
    </row>
    <row r="94" spans="1:11" ht="16" thickBot="1">
      <c r="A94" s="10"/>
      <c r="B94" s="9"/>
      <c r="C94" s="9"/>
      <c r="D94" s="9"/>
      <c r="E94" s="10"/>
      <c r="F94" s="10"/>
      <c r="G94" s="37"/>
      <c r="H94" s="10"/>
      <c r="I94" s="74"/>
      <c r="J94" s="11" t="s">
        <v>155</v>
      </c>
      <c r="K94" s="48"/>
    </row>
    <row r="95" spans="1:11" ht="16" thickTop="1">
      <c r="A95" s="20" t="s">
        <v>110</v>
      </c>
      <c r="B95" s="29" t="s">
        <v>4</v>
      </c>
      <c r="C95" s="21"/>
      <c r="D95" s="21" t="s">
        <v>211</v>
      </c>
      <c r="E95" s="22"/>
      <c r="F95" s="28"/>
      <c r="G95" s="36"/>
      <c r="H95" s="22"/>
      <c r="I95" s="70"/>
      <c r="J95" s="21"/>
      <c r="K95" s="46"/>
    </row>
    <row r="96" spans="1:11">
      <c r="A96" s="23"/>
      <c r="B96" s="24"/>
      <c r="C96" s="24" t="s">
        <v>10</v>
      </c>
      <c r="D96" s="24" t="s">
        <v>197</v>
      </c>
      <c r="E96" s="23"/>
      <c r="F96" s="25"/>
      <c r="G96" s="36"/>
      <c r="H96" s="23"/>
      <c r="I96" s="71"/>
      <c r="J96" s="24"/>
      <c r="K96" s="47"/>
    </row>
    <row r="97" spans="1:15">
      <c r="B97" s="14" t="s">
        <v>5</v>
      </c>
      <c r="C97" s="14"/>
      <c r="D97" s="40" t="s">
        <v>213</v>
      </c>
      <c r="E97" s="16">
        <v>372</v>
      </c>
      <c r="F97" s="19">
        <f t="shared" ref="F97" si="13">E97/1.6</f>
        <v>232.5</v>
      </c>
      <c r="G97" s="38">
        <f>E97/60</f>
        <v>6.2</v>
      </c>
      <c r="H97" s="16"/>
      <c r="I97" s="72">
        <f>K98</f>
        <v>80</v>
      </c>
      <c r="J97" s="5" t="s">
        <v>157</v>
      </c>
      <c r="K97" s="42" t="s">
        <v>103</v>
      </c>
    </row>
    <row r="98" spans="1:15">
      <c r="C98" s="3"/>
      <c r="F98" s="18"/>
      <c r="I98" s="73"/>
      <c r="J98" s="5" t="s">
        <v>158</v>
      </c>
      <c r="K98" s="68">
        <v>80</v>
      </c>
    </row>
    <row r="99" spans="1:15" ht="16" thickBot="1">
      <c r="A99" s="10"/>
      <c r="B99" s="9"/>
      <c r="C99" s="9"/>
      <c r="D99" s="9"/>
      <c r="E99" s="10"/>
      <c r="F99" s="10"/>
      <c r="G99" s="37"/>
      <c r="H99" s="10"/>
      <c r="I99" s="74"/>
      <c r="J99" s="11" t="s">
        <v>159</v>
      </c>
      <c r="K99" s="48"/>
    </row>
    <row r="100" spans="1:15" ht="16" thickTop="1">
      <c r="A100" s="20" t="s">
        <v>111</v>
      </c>
      <c r="B100" s="29" t="s">
        <v>5</v>
      </c>
      <c r="C100" s="21"/>
      <c r="D100" s="21" t="s">
        <v>213</v>
      </c>
      <c r="E100" s="22"/>
      <c r="F100" s="28"/>
      <c r="G100" s="36"/>
      <c r="H100" s="22"/>
      <c r="I100" s="70"/>
      <c r="J100" s="21"/>
      <c r="K100" s="46"/>
    </row>
    <row r="101" spans="1:15">
      <c r="A101" s="23"/>
      <c r="B101" s="24"/>
      <c r="C101" s="24" t="s">
        <v>14</v>
      </c>
      <c r="D101" s="24" t="s">
        <v>200</v>
      </c>
      <c r="E101" s="23"/>
      <c r="F101" s="25"/>
      <c r="G101" s="36"/>
      <c r="H101" s="23"/>
      <c r="I101" s="71"/>
      <c r="J101" s="24"/>
      <c r="K101" s="47"/>
    </row>
    <row r="102" spans="1:15">
      <c r="B102" s="14" t="s">
        <v>13</v>
      </c>
      <c r="C102" s="14"/>
      <c r="D102" s="14" t="s">
        <v>199</v>
      </c>
      <c r="E102" s="62">
        <v>350</v>
      </c>
      <c r="F102" s="66">
        <v>219</v>
      </c>
      <c r="G102" s="67">
        <v>5.8</v>
      </c>
      <c r="H102" s="62"/>
      <c r="I102" s="72">
        <f>K103</f>
        <v>179</v>
      </c>
      <c r="J102" s="5" t="s">
        <v>134</v>
      </c>
      <c r="K102" s="42" t="s">
        <v>103</v>
      </c>
      <c r="O102" s="53"/>
    </row>
    <row r="103" spans="1:15">
      <c r="C103" s="3"/>
      <c r="F103" s="18"/>
      <c r="I103" s="73"/>
      <c r="J103" s="5" t="s">
        <v>135</v>
      </c>
      <c r="K103" s="52">
        <v>179</v>
      </c>
    </row>
    <row r="104" spans="1:15" ht="16" thickBot="1">
      <c r="A104" s="10"/>
      <c r="B104" s="9"/>
      <c r="C104" s="9"/>
      <c r="D104" s="9"/>
      <c r="E104" s="10"/>
      <c r="F104" s="10"/>
      <c r="G104" s="37"/>
      <c r="H104" s="10"/>
      <c r="I104" s="74"/>
      <c r="J104" s="54" t="s">
        <v>136</v>
      </c>
      <c r="K104" s="48"/>
    </row>
    <row r="105" spans="1:15" ht="16" thickTop="1">
      <c r="A105" s="20" t="s">
        <v>112</v>
      </c>
      <c r="B105" s="29" t="s">
        <v>13</v>
      </c>
      <c r="C105" s="21"/>
      <c r="D105" s="21" t="s">
        <v>199</v>
      </c>
      <c r="E105" s="22"/>
      <c r="F105" s="28"/>
      <c r="G105" s="36"/>
      <c r="H105" s="22"/>
      <c r="I105" s="70"/>
      <c r="J105" s="21"/>
      <c r="K105" s="46"/>
    </row>
    <row r="106" spans="1:15">
      <c r="A106" s="23"/>
      <c r="B106" s="24"/>
      <c r="C106" s="24" t="s">
        <v>171</v>
      </c>
      <c r="D106" s="24" t="s">
        <v>198</v>
      </c>
      <c r="E106" s="23"/>
      <c r="F106" s="25"/>
      <c r="G106" s="36"/>
      <c r="H106" s="23"/>
      <c r="I106" s="71"/>
      <c r="J106" s="24"/>
      <c r="K106" s="47"/>
    </row>
    <row r="107" spans="1:15">
      <c r="A107" s="23"/>
      <c r="B107" s="24"/>
      <c r="C107" s="24" t="s">
        <v>218</v>
      </c>
      <c r="D107" s="1" t="s">
        <v>219</v>
      </c>
      <c r="E107" s="23"/>
      <c r="F107" s="25"/>
      <c r="G107" s="36"/>
      <c r="H107" s="23"/>
      <c r="I107" s="71"/>
      <c r="J107" s="24"/>
      <c r="K107" s="47"/>
    </row>
    <row r="108" spans="1:15">
      <c r="B108" s="14" t="s">
        <v>147</v>
      </c>
      <c r="C108" s="14"/>
      <c r="D108" s="40" t="s">
        <v>214</v>
      </c>
      <c r="E108" s="16">
        <v>268</v>
      </c>
      <c r="F108" s="19">
        <f t="shared" ref="F108" si="14">E108/1.6</f>
        <v>167.5</v>
      </c>
      <c r="G108" s="38">
        <f>E108/60</f>
        <v>4.4666666666666668</v>
      </c>
      <c r="H108" s="16"/>
      <c r="I108" s="72">
        <f>K109</f>
        <v>91</v>
      </c>
      <c r="J108" s="5" t="s">
        <v>137</v>
      </c>
      <c r="K108" s="42" t="s">
        <v>103</v>
      </c>
    </row>
    <row r="109" spans="1:15">
      <c r="C109" s="3"/>
      <c r="F109" s="18"/>
      <c r="I109" s="73"/>
      <c r="J109" s="5" t="s">
        <v>139</v>
      </c>
      <c r="K109" s="52">
        <v>91</v>
      </c>
      <c r="O109" s="56"/>
    </row>
    <row r="110" spans="1:15" ht="16" thickBot="1">
      <c r="A110" s="10"/>
      <c r="B110" s="9"/>
      <c r="C110" s="9"/>
      <c r="D110" s="9"/>
      <c r="E110" s="10"/>
      <c r="F110" s="10"/>
      <c r="G110" s="37"/>
      <c r="H110" s="10"/>
      <c r="I110" s="74"/>
      <c r="J110" s="11" t="s">
        <v>140</v>
      </c>
      <c r="K110" s="55" t="s">
        <v>138</v>
      </c>
      <c r="O110" s="56"/>
    </row>
    <row r="111" spans="1:15" ht="16" thickTop="1">
      <c r="A111" s="20" t="s">
        <v>113</v>
      </c>
      <c r="B111" s="29" t="s">
        <v>147</v>
      </c>
      <c r="C111" s="21"/>
      <c r="D111" s="21" t="s">
        <v>214</v>
      </c>
      <c r="E111" s="22"/>
      <c r="F111" s="28"/>
      <c r="G111" s="36"/>
      <c r="H111" s="22"/>
      <c r="I111" s="70"/>
      <c r="J111" s="21"/>
      <c r="K111" s="46"/>
      <c r="O111" s="56"/>
    </row>
    <row r="112" spans="1:15">
      <c r="A112" s="23"/>
      <c r="B112" s="24"/>
      <c r="C112" s="24" t="s">
        <v>12</v>
      </c>
      <c r="D112" s="24" t="s">
        <v>170</v>
      </c>
      <c r="E112" s="23">
        <v>177</v>
      </c>
      <c r="F112" s="25">
        <f t="shared" ref="F112" si="15">E112/1.6</f>
        <v>110.625</v>
      </c>
      <c r="G112" s="36">
        <f>E112/60</f>
        <v>2.95</v>
      </c>
      <c r="H112" s="23"/>
      <c r="I112" s="71"/>
      <c r="J112" s="24"/>
      <c r="K112" s="47"/>
      <c r="O112"/>
    </row>
    <row r="113" spans="1:15">
      <c r="B113" s="14" t="s">
        <v>146</v>
      </c>
      <c r="C113" s="14"/>
      <c r="D113" s="14" t="s">
        <v>201</v>
      </c>
      <c r="E113" s="16">
        <v>309</v>
      </c>
      <c r="F113" s="19">
        <f t="shared" ref="F113" si="16">E113/1.6</f>
        <v>193.125</v>
      </c>
      <c r="G113" s="38">
        <f>E113/60</f>
        <v>5.15</v>
      </c>
      <c r="H113" s="16"/>
      <c r="I113" s="72">
        <f>0.9*63</f>
        <v>56.7</v>
      </c>
      <c r="J113" s="5" t="s">
        <v>143</v>
      </c>
      <c r="K113" s="42" t="s">
        <v>103</v>
      </c>
      <c r="M113" s="56"/>
      <c r="O113" s="56"/>
    </row>
    <row r="114" spans="1:15">
      <c r="C114" s="3"/>
      <c r="F114" s="18"/>
      <c r="I114" s="73"/>
      <c r="J114" s="5" t="s">
        <v>142</v>
      </c>
      <c r="K114" s="77">
        <v>63</v>
      </c>
      <c r="O114" s="56"/>
    </row>
    <row r="115" spans="1:15" ht="16" thickBot="1">
      <c r="A115" s="10"/>
      <c r="B115" s="9"/>
      <c r="C115" s="9"/>
      <c r="D115" s="9"/>
      <c r="E115" s="10"/>
      <c r="F115" s="10"/>
      <c r="G115" s="37"/>
      <c r="H115" s="10"/>
      <c r="I115" s="74"/>
      <c r="J115" s="11" t="s">
        <v>144</v>
      </c>
      <c r="K115" s="55" t="s">
        <v>145</v>
      </c>
      <c r="O115"/>
    </row>
    <row r="116" spans="1:15" ht="16" thickTop="1">
      <c r="A116" s="20" t="s">
        <v>114</v>
      </c>
      <c r="B116" s="29" t="s">
        <v>146</v>
      </c>
      <c r="C116" s="21"/>
      <c r="D116" s="21" t="s">
        <v>201</v>
      </c>
      <c r="E116" s="22"/>
      <c r="F116" s="28"/>
      <c r="G116" s="36"/>
      <c r="H116" s="22"/>
      <c r="I116" s="70"/>
      <c r="J116" s="21"/>
      <c r="K116" s="46"/>
      <c r="O116" s="56"/>
    </row>
    <row r="117" spans="1:15">
      <c r="A117" s="23"/>
      <c r="B117" s="24"/>
      <c r="C117" s="24" t="s">
        <v>168</v>
      </c>
      <c r="D117" s="24" t="s">
        <v>169</v>
      </c>
      <c r="E117" s="23">
        <v>125</v>
      </c>
      <c r="F117" s="25">
        <f t="shared" ref="F117" si="17">E117/1.6</f>
        <v>78.125</v>
      </c>
      <c r="G117" s="36">
        <f>E117/60</f>
        <v>2.0833333333333335</v>
      </c>
      <c r="H117" s="23"/>
      <c r="I117" s="71"/>
      <c r="J117" s="24"/>
      <c r="K117" s="47"/>
      <c r="O117"/>
    </row>
    <row r="118" spans="1:15" ht="16">
      <c r="B118" s="14" t="s">
        <v>11</v>
      </c>
      <c r="C118" s="14"/>
      <c r="D118" s="40" t="s">
        <v>215</v>
      </c>
      <c r="E118" s="16">
        <v>376</v>
      </c>
      <c r="F118" s="19">
        <f t="shared" ref="F118" si="18">E118/1.6</f>
        <v>235</v>
      </c>
      <c r="G118" s="38">
        <f>E118/60</f>
        <v>6.2666666666666666</v>
      </c>
      <c r="H118" s="16">
        <f>121*1.25</f>
        <v>151.25</v>
      </c>
      <c r="I118" s="72">
        <f>20*0.9</f>
        <v>18</v>
      </c>
      <c r="J118" s="5" t="s">
        <v>163</v>
      </c>
      <c r="K118" s="42" t="s">
        <v>179</v>
      </c>
      <c r="O118" s="57"/>
    </row>
    <row r="119" spans="1:15">
      <c r="C119" s="3"/>
      <c r="F119" s="18"/>
      <c r="I119" s="73"/>
      <c r="J119" s="5" t="s">
        <v>164</v>
      </c>
      <c r="K119" s="52">
        <v>121</v>
      </c>
      <c r="O119"/>
    </row>
    <row r="120" spans="1:15" ht="16" thickBot="1">
      <c r="A120" s="10"/>
      <c r="B120" s="9"/>
      <c r="C120" s="9"/>
      <c r="D120" s="9"/>
      <c r="E120" s="10"/>
      <c r="F120" s="10"/>
      <c r="G120" s="37"/>
      <c r="H120" s="10"/>
      <c r="I120" s="74"/>
      <c r="J120" s="11" t="s">
        <v>165</v>
      </c>
      <c r="K120" s="48" t="s">
        <v>180</v>
      </c>
      <c r="O120" s="56"/>
    </row>
    <row r="121" spans="1:15" ht="16" thickTop="1">
      <c r="A121" s="20" t="s">
        <v>115</v>
      </c>
      <c r="B121" s="29" t="s">
        <v>11</v>
      </c>
      <c r="C121" s="21"/>
      <c r="D121" s="21" t="s">
        <v>215</v>
      </c>
      <c r="E121" s="22"/>
      <c r="F121" s="28"/>
      <c r="G121" s="36"/>
      <c r="H121" s="22"/>
      <c r="I121" s="70"/>
      <c r="J121" s="21"/>
      <c r="K121" s="46"/>
      <c r="O121"/>
    </row>
    <row r="122" spans="1:15">
      <c r="A122" s="23"/>
      <c r="B122" s="24"/>
      <c r="C122" s="24" t="s">
        <v>166</v>
      </c>
      <c r="D122" s="24" t="s">
        <v>167</v>
      </c>
      <c r="E122" s="23">
        <v>66</v>
      </c>
      <c r="F122" s="25">
        <f t="shared" ref="F122" si="19">E122/1.6</f>
        <v>41.25</v>
      </c>
      <c r="G122" s="36">
        <f>E122/60</f>
        <v>1.1000000000000001</v>
      </c>
      <c r="H122" s="23"/>
      <c r="I122" s="71"/>
      <c r="J122" s="24"/>
      <c r="K122" s="47"/>
      <c r="O122" s="58"/>
    </row>
    <row r="123" spans="1:15">
      <c r="A123" s="23"/>
      <c r="B123" s="24"/>
      <c r="C123" s="24" t="s">
        <v>172</v>
      </c>
      <c r="D123" s="24" t="s">
        <v>174</v>
      </c>
      <c r="E123" s="23">
        <v>218</v>
      </c>
      <c r="F123" s="25">
        <f t="shared" ref="F123" si="20">E123/1.6</f>
        <v>136.25</v>
      </c>
      <c r="G123" s="36">
        <f>E123/60</f>
        <v>3.6333333333333333</v>
      </c>
      <c r="H123" s="23"/>
      <c r="I123" s="71"/>
      <c r="J123" s="24"/>
      <c r="K123" s="47"/>
      <c r="O123" s="58"/>
    </row>
    <row r="124" spans="1:15">
      <c r="B124" s="14" t="s">
        <v>173</v>
      </c>
      <c r="C124" s="14"/>
      <c r="D124" s="63" t="s">
        <v>175</v>
      </c>
      <c r="E124" s="16">
        <v>289</v>
      </c>
      <c r="F124" s="19">
        <f t="shared" ref="F124" si="21">E124/1.6</f>
        <v>180.625</v>
      </c>
      <c r="G124" s="38">
        <f>E124/60</f>
        <v>4.8166666666666664</v>
      </c>
      <c r="H124" s="16">
        <f>39.4*1.25</f>
        <v>49.25</v>
      </c>
      <c r="I124" s="72"/>
      <c r="J124" s="5" t="s">
        <v>177</v>
      </c>
      <c r="K124" s="42" t="s">
        <v>15</v>
      </c>
      <c r="O124"/>
    </row>
    <row r="125" spans="1:15">
      <c r="C125" s="3"/>
      <c r="F125" s="18"/>
      <c r="I125" s="73"/>
      <c r="J125" s="5" t="s">
        <v>176</v>
      </c>
      <c r="K125" s="65">
        <v>39.4</v>
      </c>
      <c r="O125" s="56"/>
    </row>
    <row r="126" spans="1:15" ht="16" thickBot="1">
      <c r="A126" s="10"/>
      <c r="B126" s="9"/>
      <c r="C126" s="9"/>
      <c r="D126" s="9"/>
      <c r="E126" s="10"/>
      <c r="F126" s="10"/>
      <c r="G126" s="37"/>
      <c r="H126" s="10"/>
      <c r="I126" s="74"/>
      <c r="J126" s="11"/>
      <c r="K126" s="48"/>
      <c r="O126"/>
    </row>
    <row r="127" spans="1:15" ht="16" thickTop="1">
      <c r="A127" s="20" t="s">
        <v>116</v>
      </c>
      <c r="B127" s="29" t="s">
        <v>173</v>
      </c>
      <c r="C127" s="21"/>
      <c r="D127" s="21" t="s">
        <v>175</v>
      </c>
      <c r="E127" s="22"/>
      <c r="F127" s="28"/>
      <c r="G127" s="36"/>
      <c r="H127" s="22"/>
      <c r="I127" s="70"/>
      <c r="J127" s="21"/>
      <c r="K127" s="46"/>
      <c r="O127" s="56"/>
    </row>
    <row r="128" spans="1:15">
      <c r="A128" s="23"/>
      <c r="B128" s="24"/>
      <c r="C128" s="24" t="s">
        <v>168</v>
      </c>
      <c r="D128" s="24"/>
      <c r="E128" s="23"/>
      <c r="F128" s="25"/>
      <c r="G128" s="36"/>
      <c r="H128" s="23"/>
      <c r="I128" s="71"/>
      <c r="J128" s="24"/>
      <c r="K128" s="47"/>
      <c r="O128"/>
    </row>
    <row r="129" spans="1:11">
      <c r="B129" s="14" t="s">
        <v>181</v>
      </c>
      <c r="C129" s="14"/>
      <c r="D129" s="40" t="s">
        <v>216</v>
      </c>
      <c r="E129" s="16">
        <v>277</v>
      </c>
      <c r="F129" s="19">
        <f t="shared" ref="F129" si="22">E129/1.6</f>
        <v>173.125</v>
      </c>
      <c r="G129" s="38">
        <f>E129/60</f>
        <v>4.6166666666666663</v>
      </c>
      <c r="H129" s="16">
        <f>62*1.25</f>
        <v>77.5</v>
      </c>
      <c r="I129" s="72"/>
      <c r="J129" s="64" t="s">
        <v>178</v>
      </c>
      <c r="K129" s="42" t="s">
        <v>15</v>
      </c>
    </row>
    <row r="130" spans="1:11">
      <c r="C130" s="3"/>
      <c r="F130" s="18"/>
      <c r="I130" s="73"/>
      <c r="J130" s="5" t="s">
        <v>182</v>
      </c>
      <c r="K130" s="65">
        <v>62</v>
      </c>
    </row>
    <row r="131" spans="1:11" ht="16" thickBot="1">
      <c r="A131" s="10"/>
      <c r="B131" s="9"/>
      <c r="C131" s="9"/>
      <c r="D131" s="9"/>
      <c r="E131" s="10"/>
      <c r="F131" s="10"/>
      <c r="G131" s="37"/>
      <c r="H131" s="10"/>
      <c r="I131" s="74"/>
      <c r="J131" s="11" t="s">
        <v>183</v>
      </c>
      <c r="K131" s="48"/>
    </row>
    <row r="132" spans="1:11" ht="16" thickTop="1">
      <c r="A132" s="20" t="s">
        <v>117</v>
      </c>
      <c r="B132" s="29" t="s">
        <v>181</v>
      </c>
      <c r="C132" s="21"/>
      <c r="D132" s="21" t="s">
        <v>216</v>
      </c>
      <c r="E132" s="22"/>
      <c r="F132" s="28"/>
      <c r="G132" s="36"/>
      <c r="H132" s="22"/>
      <c r="I132" s="70"/>
      <c r="J132" s="21"/>
      <c r="K132" s="46"/>
    </row>
    <row r="133" spans="1:11">
      <c r="A133" s="23"/>
      <c r="B133" s="24"/>
      <c r="C133" s="24" t="s">
        <v>188</v>
      </c>
      <c r="D133" s="24" t="s">
        <v>202</v>
      </c>
      <c r="E133" s="23"/>
      <c r="F133" s="25"/>
      <c r="G133" s="36"/>
      <c r="H133" s="23"/>
      <c r="I133" s="71"/>
      <c r="J133" s="24"/>
      <c r="K133" s="47"/>
    </row>
    <row r="134" spans="1:11">
      <c r="B134" s="14" t="s">
        <v>187</v>
      </c>
      <c r="C134" s="14"/>
      <c r="D134" s="40" t="s">
        <v>217</v>
      </c>
      <c r="E134" s="16">
        <v>257</v>
      </c>
      <c r="F134" s="19">
        <f t="shared" ref="F134" si="23">E134/1.6</f>
        <v>160.625</v>
      </c>
      <c r="G134" s="38">
        <f>E134/60</f>
        <v>4.2833333333333332</v>
      </c>
      <c r="H134" s="16">
        <f>62*1.25</f>
        <v>77.5</v>
      </c>
      <c r="I134" s="72"/>
      <c r="J134" s="5" t="s">
        <v>184</v>
      </c>
      <c r="K134" s="42" t="s">
        <v>15</v>
      </c>
    </row>
    <row r="135" spans="1:11">
      <c r="C135" s="3"/>
      <c r="F135" s="18"/>
      <c r="I135" s="73"/>
      <c r="J135" s="5" t="s">
        <v>185</v>
      </c>
      <c r="K135" s="65">
        <v>62</v>
      </c>
    </row>
    <row r="136" spans="1:11" ht="16" thickBot="1">
      <c r="A136" s="10"/>
      <c r="B136" s="9"/>
      <c r="C136" s="9"/>
      <c r="D136" s="9"/>
      <c r="E136" s="10"/>
      <c r="F136" s="10"/>
      <c r="G136" s="37"/>
      <c r="H136" s="10"/>
      <c r="I136" s="74"/>
      <c r="J136" s="11" t="s">
        <v>186</v>
      </c>
      <c r="K136" s="48"/>
    </row>
    <row r="137" spans="1:11" ht="16" thickTop="1">
      <c r="A137" s="20" t="s">
        <v>118</v>
      </c>
      <c r="B137" s="29" t="s">
        <v>187</v>
      </c>
      <c r="C137" s="21"/>
      <c r="D137" s="21" t="s">
        <v>217</v>
      </c>
      <c r="E137" s="22"/>
      <c r="F137" s="28"/>
      <c r="G137" s="36"/>
      <c r="H137" s="22"/>
      <c r="I137" s="70"/>
      <c r="J137" s="21"/>
      <c r="K137" s="46"/>
    </row>
    <row r="138" spans="1:11">
      <c r="A138" s="23"/>
      <c r="B138" s="24"/>
      <c r="C138" s="24"/>
      <c r="D138" s="24"/>
      <c r="E138" s="23"/>
      <c r="F138" s="25"/>
      <c r="G138" s="36"/>
      <c r="H138" s="23"/>
      <c r="I138" s="71"/>
      <c r="J138" s="24"/>
      <c r="K138" s="47"/>
    </row>
    <row r="139" spans="1:11">
      <c r="A139" s="23"/>
      <c r="B139" s="24"/>
      <c r="C139" s="24"/>
      <c r="D139" s="24"/>
      <c r="E139" s="23"/>
      <c r="F139" s="25"/>
      <c r="G139" s="36"/>
      <c r="H139" s="23"/>
      <c r="I139" s="71"/>
      <c r="J139" s="24"/>
      <c r="K139" s="47"/>
    </row>
    <row r="140" spans="1:11">
      <c r="A140" s="23"/>
      <c r="B140" s="24"/>
      <c r="C140" s="24"/>
      <c r="D140" s="24"/>
      <c r="E140" s="23"/>
      <c r="F140" s="25"/>
      <c r="G140" s="36"/>
      <c r="H140" s="23"/>
      <c r="I140" s="71"/>
      <c r="J140" s="24"/>
      <c r="K140" s="47"/>
    </row>
    <row r="141" spans="1:11">
      <c r="B141" s="14" t="s">
        <v>121</v>
      </c>
      <c r="C141" s="14"/>
      <c r="D141" s="40"/>
      <c r="E141" s="16"/>
      <c r="F141" s="19"/>
      <c r="G141" s="38"/>
      <c r="H141" s="16">
        <f>0.9*130</f>
        <v>117</v>
      </c>
      <c r="I141" s="72">
        <f>K142</f>
        <v>130</v>
      </c>
      <c r="J141" s="5" t="s">
        <v>123</v>
      </c>
      <c r="K141" s="59" t="s">
        <v>103</v>
      </c>
    </row>
    <row r="142" spans="1:11">
      <c r="C142" s="3"/>
      <c r="F142" s="18"/>
      <c r="I142" s="73"/>
      <c r="J142" s="5" t="s">
        <v>124</v>
      </c>
      <c r="K142" s="77">
        <v>130</v>
      </c>
    </row>
    <row r="143" spans="1:11" ht="16" thickBot="1">
      <c r="A143" s="10"/>
      <c r="B143" s="9"/>
      <c r="C143" s="9"/>
      <c r="D143" s="9"/>
      <c r="E143" s="10"/>
      <c r="F143" s="10"/>
      <c r="G143" s="37"/>
      <c r="H143" s="10"/>
      <c r="I143" s="74"/>
      <c r="J143" s="11" t="s">
        <v>122</v>
      </c>
      <c r="K143" s="48">
        <v>63167076</v>
      </c>
    </row>
    <row r="144" spans="1:11" ht="16" thickTop="1">
      <c r="A144" s="20" t="s">
        <v>148</v>
      </c>
      <c r="B144" s="29"/>
      <c r="C144" s="21"/>
      <c r="D144" s="21"/>
      <c r="E144" s="22"/>
      <c r="F144" s="28"/>
      <c r="G144" s="36"/>
      <c r="H144" s="22"/>
      <c r="I144" s="70"/>
      <c r="J144" s="21"/>
      <c r="K144" s="46"/>
    </row>
    <row r="145" spans="1:11">
      <c r="A145" s="23"/>
      <c r="B145" s="24"/>
      <c r="C145" s="24"/>
      <c r="D145" s="24"/>
      <c r="E145" s="23"/>
      <c r="F145" s="25"/>
      <c r="G145" s="36"/>
      <c r="H145" s="23"/>
      <c r="I145" s="71"/>
      <c r="J145" s="24"/>
      <c r="K145" s="47"/>
    </row>
    <row r="146" spans="1:11">
      <c r="A146" s="23"/>
      <c r="B146" s="24"/>
      <c r="C146" s="60" t="s">
        <v>149</v>
      </c>
      <c r="D146" s="24"/>
      <c r="E146" s="23"/>
      <c r="F146" s="25"/>
      <c r="G146" s="36"/>
      <c r="H146" s="23"/>
      <c r="I146" s="71"/>
      <c r="J146" s="24"/>
      <c r="K146" s="47"/>
    </row>
    <row r="147" spans="1:11">
      <c r="A147" s="23"/>
      <c r="B147" s="24"/>
      <c r="C147" s="24"/>
      <c r="D147" s="24"/>
      <c r="E147" s="23"/>
      <c r="F147" s="25"/>
      <c r="G147" s="36"/>
      <c r="H147" s="23"/>
      <c r="I147" s="71"/>
      <c r="J147" s="24"/>
      <c r="K147" s="47"/>
    </row>
    <row r="148" spans="1:11" ht="16" thickBot="1">
      <c r="A148" s="10"/>
      <c r="B148" s="9"/>
      <c r="C148" s="9"/>
      <c r="D148" s="9"/>
      <c r="E148" s="10"/>
      <c r="F148" s="10"/>
      <c r="G148" s="37"/>
      <c r="H148" s="10"/>
      <c r="I148" s="74"/>
      <c r="J148" s="9"/>
      <c r="K148" s="9"/>
    </row>
    <row r="149" spans="1:11" ht="16" thickTop="1">
      <c r="A149" s="8"/>
      <c r="B149" s="8"/>
      <c r="C149" s="8"/>
      <c r="D149" s="8"/>
      <c r="E149" s="8"/>
      <c r="F149" s="8"/>
      <c r="G149" s="8"/>
      <c r="H149" s="8"/>
      <c r="I149" s="75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7"/>
      <c r="K150" s="49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</row>
  </sheetData>
  <phoneticPr fontId="14" type="noConversion"/>
  <pageMargins left="0.75000000000000011" right="0.75000000000000011" top="1" bottom="1" header="0.5" footer="0.5"/>
  <pageSetup paperSize="9" scale="56" fitToHeight="3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Q45" sqref="Q45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Routenplanung</vt:lpstr>
      <vt:lpstr>Blatt1</vt:lpstr>
    </vt:vector>
  </TitlesOfParts>
  <Company>Gymnasium Burgdorf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Joos</dc:creator>
  <cp:lastModifiedBy>Christian Joos</cp:lastModifiedBy>
  <cp:lastPrinted>2014-04-04T15:05:30Z</cp:lastPrinted>
  <dcterms:created xsi:type="dcterms:W3CDTF">2014-03-12T15:17:07Z</dcterms:created>
  <dcterms:modified xsi:type="dcterms:W3CDTF">2014-05-14T17:10:10Z</dcterms:modified>
</cp:coreProperties>
</file>